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koig-my.sharepoint.com/personal/josip_vejmelka_hkoig_hr/Documents/Radna površina/Rebalansi/"/>
    </mc:Choice>
  </mc:AlternateContent>
  <xr:revisionPtr revIDLastSave="5" documentId="13_ncr:1_{BF992D99-4FEC-4227-9683-0D0456635457}" xr6:coauthVersionLast="47" xr6:coauthVersionMax="47" xr10:uidLastSave="{E80587C7-AA35-4B55-AA59-6C5B31B72261}"/>
  <bookViews>
    <workbookView xWindow="28680" yWindow="-120" windowWidth="29040" windowHeight="16440" xr2:uid="{537037BC-B006-4CD2-9945-1F2CAC0EF477}"/>
  </bookViews>
  <sheets>
    <sheet name="Rebalans 2021" sheetId="1" r:id="rId1"/>
    <sheet name="List1" sheetId="2" r:id="rId2"/>
  </sheets>
  <definedNames>
    <definedName name="_xlnm.Print_Area" localSheetId="0">'Rebalans 2021'!$A$1:$F$86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D70" i="1"/>
  <c r="E14" i="1"/>
  <c r="E62" i="1"/>
  <c r="C22" i="1"/>
  <c r="C72" i="1"/>
  <c r="E54" i="1"/>
  <c r="F39" i="1"/>
  <c r="F72" i="1" s="1"/>
  <c r="D39" i="1"/>
  <c r="D22" i="1"/>
  <c r="A17" i="2"/>
  <c r="D72" i="1" l="1"/>
  <c r="D74" i="1" s="1"/>
  <c r="F17" i="1"/>
  <c r="F22" i="1" s="1"/>
  <c r="E53" i="1"/>
  <c r="E52" i="1"/>
  <c r="E35" i="1"/>
  <c r="E11" i="1"/>
  <c r="E68" i="1"/>
  <c r="E67" i="1"/>
  <c r="E65" i="1"/>
  <c r="E64" i="1"/>
  <c r="E63" i="1"/>
  <c r="E60" i="1"/>
  <c r="E59" i="1"/>
  <c r="E58" i="1"/>
  <c r="E57" i="1"/>
  <c r="E55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29" i="1"/>
  <c r="E28" i="1"/>
  <c r="E26" i="1"/>
  <c r="E20" i="1"/>
  <c r="E19" i="1"/>
  <c r="E18" i="1"/>
  <c r="E15" i="1"/>
  <c r="E13" i="1"/>
  <c r="E12" i="1"/>
  <c r="F74" i="1" l="1"/>
  <c r="E22" i="1"/>
</calcChain>
</file>

<file path=xl/sharedStrings.xml><?xml version="1.0" encoding="utf-8"?>
<sst xmlns="http://schemas.openxmlformats.org/spreadsheetml/2006/main" count="132" uniqueCount="128">
  <si>
    <t>HRVATSKA KOMORA OVLAŠTENIH INŽ.GEODEZIJE</t>
  </si>
  <si>
    <t>Konto</t>
  </si>
  <si>
    <t>Opis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</si>
  <si>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</si>
  <si>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</si>
  <si>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</si>
  <si>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</si>
  <si>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</si>
  <si>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</si>
  <si>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</si>
  <si>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</si>
  <si>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>3552,</t>
  </si>
  <si>
    <t>PRIHODI OD SPONZORSTVA, IZLAGAČA I SL.</t>
  </si>
  <si>
    <t>36122,</t>
  </si>
  <si>
    <t>PRIHODI OD REFUNDACIJA-NATPISNE PLOČE</t>
  </si>
  <si>
    <t>36331,</t>
  </si>
  <si>
    <t>PRIHODI OD KOTIZACIJA</t>
  </si>
  <si>
    <t>36333,</t>
  </si>
  <si>
    <t>PRIHODI OD NAKNADA</t>
  </si>
  <si>
    <t>4</t>
  </si>
  <si>
    <t>Konto: 4</t>
  </si>
  <si>
    <t>PLAĆE ZA ZAPOSLENE SLUŽBENIKE BRUTO</t>
  </si>
  <si>
    <t>TEČAJEVI I STR. ISPITI,DNEVNICE,PRIJEVOZ</t>
  </si>
  <si>
    <t>NAK. ZA DNEVNICE  I SMJEŠTAJ NA SL.PUTU</t>
  </si>
  <si>
    <t>4233,</t>
  </si>
  <si>
    <t>OSTALI TROŠKOVI VOLONTERA</t>
  </si>
  <si>
    <t>42413,42414,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</si>
  <si>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</si>
  <si>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</si>
  <si>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</si>
  <si>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</si>
  <si>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</si>
  <si>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</si>
  <si>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42532,42531,</t>
  </si>
  <si>
    <t>TISAK, OBJAVA OGLASA U TISKOVINI I SL.</t>
  </si>
  <si>
    <t>42545,</t>
  </si>
  <si>
    <t>USLUGE ČIŠĆENJA,PRANJA I SLIČNO</t>
  </si>
  <si>
    <t>OSTALE KOMUNALNE USLUGE</t>
  </si>
  <si>
    <t>42553,42554,</t>
  </si>
  <si>
    <t>NAJAMNINE ZA OPREMU,KOPIRNI UREĐAJ</t>
  </si>
  <si>
    <t>42573,425731,</t>
  </si>
  <si>
    <t>USLUGE ODVJETNIKA I PRAVNOG SAVJETOVANJA</t>
  </si>
  <si>
    <t>42574,42583,</t>
  </si>
  <si>
    <t>42577,</t>
  </si>
  <si>
    <t>425791,</t>
  </si>
  <si>
    <t>USLUGE PRIJEVODA I LEKTURE</t>
  </si>
  <si>
    <t>42591,42579,</t>
  </si>
  <si>
    <t>DIZAJN,GRAF. I TISK. USL.KOPIRANJE...</t>
  </si>
  <si>
    <t>42599,</t>
  </si>
  <si>
    <t>USLUGE IZRADE PEČATA I TABLI</t>
  </si>
  <si>
    <t>42552,42559,42555,</t>
  </si>
  <si>
    <t>NAJAMNINE ZA DVORANE,GRAĐ. OBJEKTE</t>
  </si>
  <si>
    <t>42561,42913,</t>
  </si>
  <si>
    <t>OSIG,OBVEZNI I PREVEN.ZDRAV. PREGLED ZAP</t>
  </si>
  <si>
    <t>42592,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</si>
  <si>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</si>
  <si>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</si>
  <si>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</si>
  <si>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</si>
  <si>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</si>
  <si>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</si>
  <si>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42595,</t>
  </si>
  <si>
    <t>OSTALE USLUGE ORG. WEBINAR</t>
  </si>
  <si>
    <t>42612,</t>
  </si>
  <si>
    <t>LITERATURA, ČASOPIS</t>
  </si>
  <si>
    <t>42631,</t>
  </si>
  <si>
    <t>ELEKTRIČNA ENERGIJA</t>
  </si>
  <si>
    <t>42632,</t>
  </si>
  <si>
    <t>GRIJANJE, TOPLA VODA</t>
  </si>
  <si>
    <t>REPREZENTACIJA</t>
  </si>
  <si>
    <t>42931,42932,</t>
  </si>
  <si>
    <t>GODIŠNJE TUZEMNE I INOZEMNE ČLANARINE</t>
  </si>
  <si>
    <t>OSTALI NESPOMENUTI RASHODI</t>
  </si>
  <si>
    <t>43111,</t>
  </si>
  <si>
    <t>AMORTIZACIJA NABAVNE VRIJEDNOSTI IMOVINE</t>
  </si>
  <si>
    <t>USLUGE BANAKA,PL.PROMETA I SL</t>
  </si>
  <si>
    <t>44341,44321,</t>
  </si>
  <si>
    <t>OSTALI NESPOMENUTI FINANCIJSKI RASHODI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</si>
  <si>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</si>
  <si>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</si>
  <si>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</si>
  <si>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</si>
  <si>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</si>
  <si>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% ostvarenja</t>
  </si>
  <si>
    <t>ZAGREB, ULICA GRADA VUKOVARA 271</t>
  </si>
  <si>
    <t xml:space="preserve"> </t>
  </si>
  <si>
    <t xml:space="preserve">OSTALI PRIHODI, NOVČANE KAZNE </t>
  </si>
  <si>
    <t>36334, 36335</t>
  </si>
  <si>
    <t>SVEUKUPNO PRIHODI</t>
  </si>
  <si>
    <t>RASHODI ZA DJELATNIKE</t>
  </si>
  <si>
    <t>MATERIJALNI RASHODI</t>
  </si>
  <si>
    <t>UKUPNO RASHODI: 4</t>
  </si>
  <si>
    <t>UKUPNO</t>
  </si>
  <si>
    <t>PRIHODI OD DONACIJA</t>
  </si>
  <si>
    <t>PRIHODI OD REFUNDACIJA - INOZEMSTVO</t>
  </si>
  <si>
    <t>KNJIGOVODSTVENE, REV.  I INTELEKT.USLUGE</t>
  </si>
  <si>
    <t xml:space="preserve">REFUND. SUDSKIH TROŠKOVA </t>
  </si>
  <si>
    <t>REBALANS PRORAČUNA PRIHODA I RASHODA ZA 2022. godinu</t>
  </si>
  <si>
    <t>Plan 2022.</t>
  </si>
  <si>
    <t>Rebalans 2022.</t>
  </si>
  <si>
    <t>TEK. I INV. ODRŽ. UREDA PROSTORA I OST. OPREME</t>
  </si>
  <si>
    <t>41111, 41311, 41312</t>
  </si>
  <si>
    <t>42132, 42131, 42111</t>
  </si>
  <si>
    <t>42212,42213,42216,</t>
  </si>
  <si>
    <t>42522, 42593, 42529</t>
  </si>
  <si>
    <t>42549,42543,42542,</t>
  </si>
  <si>
    <t>FOTO I VIDEO SNIMANJA</t>
  </si>
  <si>
    <t>429213, 429211, 429</t>
  </si>
  <si>
    <t>42589, 425792, 4258</t>
  </si>
  <si>
    <t>ODRŽ. I RAZVOJ  IT SUSTAVA (HARD. I SOFT.)</t>
  </si>
  <si>
    <t>TROŠAK KOTIZACIJE</t>
  </si>
  <si>
    <t>42611,42614, 42641</t>
  </si>
  <si>
    <t>UREDSKI MATERIJAL I SITNI INVENTAR</t>
  </si>
  <si>
    <t>42921,</t>
  </si>
  <si>
    <t>42941,42911,42912,</t>
  </si>
  <si>
    <t>44310,44311,44333</t>
  </si>
  <si>
    <t>ISPRAVAK KUPCA</t>
  </si>
  <si>
    <t>OTPISANA POTRAŽIVANJA</t>
  </si>
  <si>
    <t>SALDO FONDA (PRIHODI-RASHODI) za 2022:</t>
  </si>
  <si>
    <t>REPREZENTACIJA U PROVEDBI SU</t>
  </si>
  <si>
    <t>Ostvareno 1. - 12. mjesec</t>
  </si>
  <si>
    <t xml:space="preserve">USL.TURIST. AGENCIJA I STUDENT. SERVISA - </t>
  </si>
  <si>
    <t xml:space="preserve">NAKNADE ZA DRUGI DOHODAK </t>
  </si>
  <si>
    <t>KLASA:</t>
  </si>
  <si>
    <t>URBROJ:</t>
  </si>
  <si>
    <t>U Zagrebu, 29.12.2022.</t>
  </si>
  <si>
    <t>STANJE REDOVNOG RAČUNA NA DAN 15.12.2022.</t>
  </si>
  <si>
    <t>STANJE POSEBNOG RAČUNA NA DAN 15.12.2022.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</si>
</sst>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#\ ##0"/>
    <numFmt numFmtId="165" formatCode="_-* #,##0.00\ _k_n_-;\-* #,##0.00\ _k_n_-;_-* &quot;-&quot;??\ _k_n_-;_-@_-"/>
    <numFmt numFmtId="166" formatCode="_-* #,##0_-;\-* #,##0_-;_-* &quot;-&quot;??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7" fillId="0" borderId="1" xfId="0" quotePrefix="1" applyFont="1" applyBorder="1" applyAlignment="1">
      <alignment horizontal="left" vertical="center"/>
    </xf>
    <xf numFmtId="165" fontId="7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43" fontId="8" fillId="0" borderId="1" xfId="1" applyFont="1" applyBorder="1" applyAlignment="1">
      <alignment wrapText="1"/>
    </xf>
    <xf numFmtId="0" fontId="9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65" fontId="2" fillId="0" borderId="2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65" fontId="2" fillId="0" borderId="3" xfId="0" applyNumberFormat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left" wrapText="1"/>
    </xf>
    <xf numFmtId="0" fontId="3" fillId="0" borderId="1" xfId="0" quotePrefix="1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/>
    <xf numFmtId="165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wrapText="1"/>
    </xf>
    <xf numFmtId="165" fontId="0" fillId="0" borderId="0" xfId="0" applyNumberFormat="1"/>
    <xf numFmtId="0" fontId="9" fillId="0" borderId="2" xfId="0" applyFont="1" applyBorder="1" applyAlignment="1">
      <alignment horizontal="left" vertical="center"/>
    </xf>
    <xf numFmtId="165" fontId="9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horizontal="left" vertical="center"/>
    </xf>
    <xf numFmtId="165" fontId="12" fillId="0" borderId="2" xfId="0" applyNumberFormat="1" applyFont="1" applyBorder="1" applyAlignment="1">
      <alignment wrapText="1"/>
    </xf>
    <xf numFmtId="165" fontId="13" fillId="0" borderId="2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wrapText="1"/>
    </xf>
    <xf numFmtId="0" fontId="7" fillId="0" borderId="1" xfId="0" quotePrefix="1" applyFont="1" applyBorder="1" applyAlignment="1">
      <alignment horizontal="left" vertical="center" wrapText="1"/>
    </xf>
    <xf numFmtId="0" fontId="15" fillId="0" borderId="0" xfId="0" applyFont="1"/>
    <xf numFmtId="165" fontId="15" fillId="0" borderId="0" xfId="0" applyNumberFormat="1" applyFont="1"/>
    <xf numFmtId="165" fontId="17" fillId="0" borderId="0" xfId="0" applyNumberFormat="1" applyFont="1" applyAlignment="1">
      <alignment wrapText="1"/>
    </xf>
    <xf numFmtId="165" fontId="17" fillId="0" borderId="1" xfId="0" applyNumberFormat="1" applyFont="1" applyBorder="1" applyAlignment="1">
      <alignment wrapText="1"/>
    </xf>
    <xf numFmtId="165" fontId="18" fillId="0" borderId="2" xfId="0" applyNumberFormat="1" applyFont="1" applyBorder="1" applyAlignment="1">
      <alignment wrapText="1"/>
    </xf>
    <xf numFmtId="165" fontId="19" fillId="0" borderId="2" xfId="0" applyNumberFormat="1" applyFont="1" applyBorder="1" applyAlignment="1">
      <alignment wrapText="1"/>
    </xf>
    <xf numFmtId="165" fontId="17" fillId="0" borderId="2" xfId="0" applyNumberFormat="1" applyFont="1" applyBorder="1" applyAlignment="1">
      <alignment wrapText="1"/>
    </xf>
    <xf numFmtId="165" fontId="17" fillId="0" borderId="1" xfId="0" applyNumberFormat="1" applyFont="1" applyBorder="1" applyAlignment="1">
      <alignment horizontal="left" wrapText="1"/>
    </xf>
    <xf numFmtId="165" fontId="17" fillId="0" borderId="3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165" fontId="18" fillId="0" borderId="1" xfId="0" applyNumberFormat="1" applyFont="1" applyBorder="1" applyAlignment="1">
      <alignment horizontal="left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0" fontId="0" fillId="2" borderId="0" xfId="0" applyFill="1"/>
    <xf numFmtId="0" fontId="2" fillId="2" borderId="1" xfId="0" quotePrefix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165" fontId="14" fillId="2" borderId="1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wrapText="1"/>
    </xf>
    <xf numFmtId="0" fontId="15" fillId="3" borderId="0" xfId="0" applyFont="1" applyFill="1"/>
    <xf numFmtId="4" fontId="2" fillId="2" borderId="1" xfId="0" quotePrefix="1" applyNumberFormat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0" fillId="2" borderId="0" xfId="0" applyNumberFormat="1" applyFill="1"/>
    <xf numFmtId="165" fontId="4" fillId="0" borderId="1" xfId="0" applyNumberFormat="1" applyFont="1" applyBorder="1" applyAlignment="1">
      <alignment wrapText="1"/>
    </xf>
    <xf numFmtId="0" fontId="16" fillId="0" borderId="0" xfId="0" applyFont="1"/>
    <xf numFmtId="0" fontId="21" fillId="0" borderId="1" xfId="0" applyFont="1" applyBorder="1" applyAlignment="1">
      <alignment horizontal="left" vertical="center" wrapText="1"/>
    </xf>
    <xf numFmtId="44" fontId="9" fillId="0" borderId="1" xfId="2" applyFont="1" applyFill="1" applyBorder="1" applyAlignment="1">
      <alignment wrapText="1"/>
    </xf>
    <xf numFmtId="0" fontId="16" fillId="2" borderId="0" xfId="0" applyFont="1" applyFill="1"/>
    <xf numFmtId="0" fontId="13" fillId="0" borderId="1" xfId="0" quotePrefix="1" applyFont="1" applyBorder="1" applyAlignment="1">
      <alignment horizontal="left" vertical="center"/>
    </xf>
    <xf numFmtId="44" fontId="13" fillId="0" borderId="1" xfId="2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wrapText="1"/>
    </xf>
    <xf numFmtId="165" fontId="17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6" fontId="3" fillId="2" borderId="1" xfId="1" applyNumberFormat="1" applyFont="1" applyFill="1" applyBorder="1" applyAlignment="1">
      <alignment wrapText="1"/>
    </xf>
    <xf numFmtId="0" fontId="22" fillId="2" borderId="0" xfId="0" applyFont="1" applyFill="1"/>
    <xf numFmtId="0" fontId="23" fillId="2" borderId="0" xfId="0" applyFont="1" applyFill="1"/>
    <xf numFmtId="0" fontId="23" fillId="0" borderId="0" xfId="0" applyFont="1"/>
    <xf numFmtId="43" fontId="8" fillId="2" borderId="1" xfId="1" applyFont="1" applyFill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8" fillId="0" borderId="1" xfId="1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A2:X85"/>
  <sheetViews>
    <sheetView tabSelected="1" topLeftCell="A62" zoomScale="130" zoomScaleNormal="130" zoomScaleSheetLayoutView="100" workbookViewId="0">
      <selection activeCell="J66" sqref="J66"/>
    </sheetView>
  </sheetViews>
  <sheetFormatPr defaultRowHeight="14.4" x14ac:dyDescent="0.3"/>
  <cols>
    <col min="1" max="1" width="23.5546875" style="3" customWidth="1"/>
    <col min="2" max="2" width="41.109375" bestFit="1" customWidth="1"/>
    <col min="3" max="3" width="15.109375" style="3" bestFit="1" customWidth="1"/>
    <col min="4" max="4" width="13.5546875" style="4" bestFit="1" customWidth="1"/>
    <col min="5" max="5" width="12.44140625" style="3" bestFit="1" customWidth="1"/>
    <col min="6" max="6" width="13.5546875" style="41" bestFit="1" customWidth="1"/>
    <col min="7" max="8" width="14.33203125" bestFit="1" customWidth="1"/>
    <col min="10" max="10" width="18.88671875" customWidth="1"/>
  </cols>
  <sheetData>
    <row r="2" spans="1:6" ht="15.6" x14ac:dyDescent="0.3">
      <c r="A2" s="90" t="s">
        <v>0</v>
      </c>
      <c r="B2" s="90"/>
      <c r="C2" s="90"/>
      <c r="D2" s="90"/>
      <c r="E2" s="90"/>
    </row>
    <row r="3" spans="1:6" ht="15.6" x14ac:dyDescent="0.3">
      <c r="A3" s="90" t="s">
        <v>84</v>
      </c>
      <c r="B3" s="90"/>
      <c r="C3" s="90"/>
      <c r="D3" s="90"/>
      <c r="E3" s="90"/>
    </row>
    <row r="4" spans="1:6" ht="15.6" x14ac:dyDescent="0.3">
      <c r="A4" s="91"/>
      <c r="B4" s="91"/>
      <c r="C4" s="91"/>
      <c r="D4" s="91"/>
      <c r="E4" s="91"/>
    </row>
    <row r="5" spans="1:6" ht="15.6" x14ac:dyDescent="0.3">
      <c r="A5" s="89" t="s">
        <v>97</v>
      </c>
      <c r="B5" s="89"/>
      <c r="C5" s="89"/>
      <c r="D5" s="89"/>
      <c r="E5" s="89"/>
    </row>
    <row r="6" spans="1:6" ht="15.6" x14ac:dyDescent="0.3">
      <c r="A6" s="89" t="s">
        <v>85</v>
      </c>
      <c r="B6" s="89"/>
      <c r="C6" s="89"/>
      <c r="D6" s="89"/>
      <c r="E6" s="89"/>
    </row>
    <row r="7" spans="1:6" ht="15.6" x14ac:dyDescent="0.3">
      <c r="A7" s="89" t="s">
        <v>85</v>
      </c>
      <c r="B7" s="89"/>
      <c r="C7" s="89"/>
      <c r="D7" s="89"/>
      <c r="E7" s="89"/>
    </row>
    <row r="8" spans="1:6" ht="27.6" x14ac:dyDescent="0.3">
      <c r="A8" s="10" t="s">
        <v>1</v>
      </c>
      <c r="B8" s="11" t="s">
        <v>2</v>
      </c>
      <c r="C8" s="48" t="s">
        <v>98</v>
      </c>
      <c r="D8" s="63" t="s">
        <v>120</v>
      </c>
      <c r="E8" s="48" t="s">
        <v>83</v>
      </c>
      <c r="F8" s="9" t="s">
        <v>99</v>
      </c>
    </row>
    <row r="9" spans="1:6" s="57" customFormat="1" x14ac:dyDescent="0.3">
      <c r="A9" s="76"/>
      <c r="B9" s="77"/>
      <c r="C9" s="78"/>
      <c r="D9" s="60"/>
      <c r="E9" s="78"/>
      <c r="F9" s="79"/>
    </row>
    <row r="10" spans="1:6" s="57" customFormat="1" x14ac:dyDescent="0.3">
      <c r="A10" s="58" t="s">
        <v>3</v>
      </c>
      <c r="B10" s="59" t="s">
        <v>4</v>
      </c>
      <c r="C10" s="78"/>
      <c r="D10" s="60"/>
      <c r="E10" s="78"/>
      <c r="F10" s="79"/>
    </row>
    <row r="11" spans="1:6" s="57" customFormat="1" x14ac:dyDescent="0.3">
      <c r="A11" s="58" t="s">
        <v>5</v>
      </c>
      <c r="B11" s="59" t="s">
        <v>6</v>
      </c>
      <c r="C11" s="80">
        <v>2020000</v>
      </c>
      <c r="D11" s="60">
        <v>1873367</v>
      </c>
      <c r="E11" s="61">
        <f t="shared" ref="E11" si="0">(D11/C11)*100</f>
        <v>92.74094059405941</v>
      </c>
      <c r="F11" s="53">
        <v>2000000</v>
      </c>
    </row>
    <row r="12" spans="1:6" s="57" customFormat="1" x14ac:dyDescent="0.3">
      <c r="A12" s="58" t="s">
        <v>7</v>
      </c>
      <c r="B12" s="59" t="s">
        <v>8</v>
      </c>
      <c r="C12" s="80">
        <v>155000</v>
      </c>
      <c r="D12" s="60">
        <v>123150</v>
      </c>
      <c r="E12" s="61">
        <f t="shared" ref="E12:E22" si="1">(D12/C12)*100</f>
        <v>79.451612903225808</v>
      </c>
      <c r="F12" s="53">
        <v>145000</v>
      </c>
    </row>
    <row r="13" spans="1:6" s="57" customFormat="1" x14ac:dyDescent="0.3">
      <c r="A13" s="58" t="s">
        <v>9</v>
      </c>
      <c r="B13" s="59" t="s">
        <v>10</v>
      </c>
      <c r="C13" s="80">
        <v>500</v>
      </c>
      <c r="D13" s="60">
        <v>43.2</v>
      </c>
      <c r="E13" s="61">
        <f t="shared" si="1"/>
        <v>8.64</v>
      </c>
      <c r="F13" s="53">
        <v>500</v>
      </c>
    </row>
    <row r="14" spans="1:6" s="68" customFormat="1" x14ac:dyDescent="0.3">
      <c r="A14" s="58">
        <v>3551</v>
      </c>
      <c r="B14" s="65" t="s">
        <v>93</v>
      </c>
      <c r="C14" s="66">
        <v>1E-3</v>
      </c>
      <c r="D14" s="67">
        <v>9000</v>
      </c>
      <c r="E14" s="81">
        <f>(D14/C14)*100</f>
        <v>900000000</v>
      </c>
      <c r="F14" s="53">
        <v>9000</v>
      </c>
    </row>
    <row r="15" spans="1:6" s="57" customFormat="1" x14ac:dyDescent="0.3">
      <c r="A15" s="58" t="s">
        <v>11</v>
      </c>
      <c r="B15" s="59" t="s">
        <v>12</v>
      </c>
      <c r="C15" s="80">
        <v>80000</v>
      </c>
      <c r="D15" s="60">
        <v>119820</v>
      </c>
      <c r="E15" s="61">
        <f t="shared" si="1"/>
        <v>149.77499999999998</v>
      </c>
      <c r="F15" s="53">
        <v>119820</v>
      </c>
    </row>
    <row r="16" spans="1:6" s="57" customFormat="1" x14ac:dyDescent="0.3">
      <c r="A16" s="58" t="s">
        <v>13</v>
      </c>
      <c r="B16" s="59" t="s">
        <v>14</v>
      </c>
      <c r="C16" s="80">
        <v>0</v>
      </c>
      <c r="D16" s="60">
        <v>0</v>
      </c>
      <c r="E16" s="61">
        <v>0</v>
      </c>
      <c r="F16" s="79"/>
    </row>
    <row r="17" spans="1:8" s="57" customFormat="1" x14ac:dyDescent="0.3">
      <c r="A17" s="58">
        <v>36113</v>
      </c>
      <c r="B17" s="59" t="s">
        <v>94</v>
      </c>
      <c r="C17" s="80">
        <v>0</v>
      </c>
      <c r="D17" s="60">
        <v>0</v>
      </c>
      <c r="E17" s="61">
        <v>0</v>
      </c>
      <c r="F17" s="79">
        <f t="shared" ref="F17" si="2">C17</f>
        <v>0</v>
      </c>
    </row>
    <row r="18" spans="1:8" s="57" customFormat="1" x14ac:dyDescent="0.3">
      <c r="A18" s="58" t="s">
        <v>15</v>
      </c>
      <c r="B18" s="59" t="s">
        <v>16</v>
      </c>
      <c r="C18" s="80">
        <v>1150000</v>
      </c>
      <c r="D18" s="60">
        <v>1130900</v>
      </c>
      <c r="E18" s="61">
        <f t="shared" si="1"/>
        <v>98.339130434782604</v>
      </c>
      <c r="F18" s="53">
        <v>1148880</v>
      </c>
      <c r="G18" s="73"/>
    </row>
    <row r="19" spans="1:8" s="57" customFormat="1" x14ac:dyDescent="0.3">
      <c r="A19" s="58" t="s">
        <v>17</v>
      </c>
      <c r="B19" s="59" t="s">
        <v>18</v>
      </c>
      <c r="C19" s="80">
        <v>30000</v>
      </c>
      <c r="D19" s="60">
        <v>25800</v>
      </c>
      <c r="E19" s="61">
        <f t="shared" si="1"/>
        <v>86</v>
      </c>
      <c r="F19" s="53">
        <v>30000</v>
      </c>
    </row>
    <row r="20" spans="1:8" s="57" customFormat="1" x14ac:dyDescent="0.3">
      <c r="A20" s="58" t="s">
        <v>87</v>
      </c>
      <c r="B20" s="59" t="s">
        <v>86</v>
      </c>
      <c r="C20" s="80">
        <v>2000</v>
      </c>
      <c r="D20" s="60">
        <v>2000</v>
      </c>
      <c r="E20" s="80">
        <f t="shared" si="1"/>
        <v>100</v>
      </c>
      <c r="F20" s="79">
        <v>0</v>
      </c>
    </row>
    <row r="21" spans="1:8" s="57" customFormat="1" x14ac:dyDescent="0.3">
      <c r="A21" s="58"/>
      <c r="B21" s="59"/>
      <c r="C21" s="80"/>
      <c r="D21" s="60"/>
      <c r="E21" s="80"/>
      <c r="F21" s="79"/>
    </row>
    <row r="22" spans="1:8" s="57" customFormat="1" x14ac:dyDescent="0.3">
      <c r="A22" s="58">
        <v>3</v>
      </c>
      <c r="B22" s="59" t="s">
        <v>88</v>
      </c>
      <c r="C22" s="80">
        <f>SUM(C11:C20)</f>
        <v>3437500.0010000002</v>
      </c>
      <c r="D22" s="80">
        <f>SUM(D11:D20)</f>
        <v>3284080.2</v>
      </c>
      <c r="E22" s="80">
        <f t="shared" si="1"/>
        <v>95.536878517662004</v>
      </c>
      <c r="F22" s="53">
        <f>SUM(F11:F20)</f>
        <v>3453200</v>
      </c>
    </row>
    <row r="23" spans="1:8" s="57" customFormat="1" x14ac:dyDescent="0.3">
      <c r="A23" s="76"/>
      <c r="B23" s="77"/>
      <c r="C23" s="80"/>
      <c r="D23" s="60"/>
      <c r="E23" s="80"/>
      <c r="F23" s="79"/>
    </row>
    <row r="24" spans="1:8" x14ac:dyDescent="0.3">
      <c r="A24" s="13" t="s">
        <v>19</v>
      </c>
      <c r="B24" s="1" t="s">
        <v>20</v>
      </c>
      <c r="C24" s="6"/>
      <c r="D24" s="5"/>
      <c r="E24" s="6"/>
      <c r="F24" s="42"/>
    </row>
    <row r="25" spans="1:8" x14ac:dyDescent="0.3">
      <c r="A25" s="13">
        <v>41</v>
      </c>
      <c r="B25" s="1" t="s">
        <v>89</v>
      </c>
      <c r="C25" s="6"/>
      <c r="D25" s="5"/>
      <c r="E25" s="6"/>
      <c r="F25" s="42"/>
    </row>
    <row r="26" spans="1:8" ht="18" customHeight="1" x14ac:dyDescent="0.3">
      <c r="A26" s="13" t="s">
        <v>101</v>
      </c>
      <c r="B26" s="1" t="s">
        <v>21</v>
      </c>
      <c r="C26" s="6">
        <v>800000</v>
      </c>
      <c r="D26" s="5">
        <v>682608</v>
      </c>
      <c r="E26" s="7">
        <f t="shared" ref="E26" si="3">(D26/C26)*100</f>
        <v>85.326000000000008</v>
      </c>
      <c r="F26" s="37">
        <v>755000</v>
      </c>
    </row>
    <row r="27" spans="1:8" x14ac:dyDescent="0.3">
      <c r="A27" s="12">
        <v>42</v>
      </c>
      <c r="B27" s="2" t="s">
        <v>90</v>
      </c>
      <c r="C27" s="6"/>
      <c r="D27" s="5"/>
      <c r="E27" s="6"/>
      <c r="F27" s="42"/>
    </row>
    <row r="28" spans="1:8" x14ac:dyDescent="0.3">
      <c r="A28" s="13" t="s">
        <v>102</v>
      </c>
      <c r="B28" s="1" t="s">
        <v>22</v>
      </c>
      <c r="C28" s="6">
        <v>45000</v>
      </c>
      <c r="D28" s="5">
        <v>54577</v>
      </c>
      <c r="E28" s="7">
        <f t="shared" ref="E28:E68" si="4">(D28/C28)*100</f>
        <v>121.28222222222223</v>
      </c>
      <c r="F28" s="37">
        <v>64000</v>
      </c>
      <c r="H28" s="31"/>
    </row>
    <row r="29" spans="1:8" x14ac:dyDescent="0.3">
      <c r="A29" s="13" t="s">
        <v>103</v>
      </c>
      <c r="B29" s="1" t="s">
        <v>23</v>
      </c>
      <c r="C29" s="6">
        <v>200000</v>
      </c>
      <c r="D29" s="5">
        <v>361778</v>
      </c>
      <c r="E29" s="7">
        <f t="shared" si="4"/>
        <v>180.88900000000001</v>
      </c>
      <c r="F29" s="62">
        <v>385000</v>
      </c>
    </row>
    <row r="30" spans="1:8" x14ac:dyDescent="0.3">
      <c r="A30" s="38" t="s">
        <v>24</v>
      </c>
      <c r="B30" s="8" t="s">
        <v>25</v>
      </c>
      <c r="C30" s="9"/>
      <c r="D30" s="30"/>
      <c r="E30" s="14" t="s">
        <v>85</v>
      </c>
      <c r="F30" s="9"/>
    </row>
    <row r="31" spans="1:8" x14ac:dyDescent="0.3">
      <c r="A31" s="38" t="s">
        <v>26</v>
      </c>
      <c r="B31" s="8" t="s">
        <v>122</v>
      </c>
      <c r="C31" s="9">
        <v>100000</v>
      </c>
      <c r="D31" s="30">
        <v>199546</v>
      </c>
      <c r="E31" s="14">
        <f t="shared" si="4"/>
        <v>199.54599999999999</v>
      </c>
      <c r="F31" s="9">
        <v>206000</v>
      </c>
    </row>
    <row r="32" spans="1:8" x14ac:dyDescent="0.3">
      <c r="A32" s="38" t="s">
        <v>27</v>
      </c>
      <c r="B32" s="8" t="s">
        <v>28</v>
      </c>
      <c r="C32" s="9">
        <v>50000</v>
      </c>
      <c r="D32" s="30">
        <v>48750</v>
      </c>
      <c r="E32" s="14">
        <f t="shared" si="4"/>
        <v>97.5</v>
      </c>
      <c r="F32" s="9">
        <v>53500</v>
      </c>
    </row>
    <row r="33" spans="1:8" x14ac:dyDescent="0.3">
      <c r="A33" s="38" t="s">
        <v>29</v>
      </c>
      <c r="B33" s="8" t="s">
        <v>30</v>
      </c>
      <c r="C33" s="9">
        <v>30000</v>
      </c>
      <c r="D33" s="30">
        <v>17722</v>
      </c>
      <c r="E33" s="14">
        <f t="shared" si="4"/>
        <v>59.073333333333331</v>
      </c>
      <c r="F33" s="9">
        <v>20000</v>
      </c>
    </row>
    <row r="34" spans="1:8" x14ac:dyDescent="0.3">
      <c r="A34" s="38" t="s">
        <v>31</v>
      </c>
      <c r="B34" s="8" t="s">
        <v>32</v>
      </c>
      <c r="C34" s="9">
        <v>7000</v>
      </c>
      <c r="D34" s="30">
        <v>1871.36</v>
      </c>
      <c r="E34" s="14">
        <f t="shared" si="4"/>
        <v>26.733714285714282</v>
      </c>
      <c r="F34" s="9">
        <v>2000</v>
      </c>
    </row>
    <row r="35" spans="1:8" s="70" customFormat="1" x14ac:dyDescent="0.3">
      <c r="A35" s="38" t="s">
        <v>104</v>
      </c>
      <c r="B35" s="8" t="s">
        <v>100</v>
      </c>
      <c r="C35" s="9">
        <v>60000</v>
      </c>
      <c r="D35" s="30">
        <v>84432</v>
      </c>
      <c r="E35" s="14">
        <f>(D35/C35)*100</f>
        <v>140.72</v>
      </c>
      <c r="F35" s="9">
        <v>88000</v>
      </c>
    </row>
    <row r="36" spans="1:8" s="57" customFormat="1" x14ac:dyDescent="0.3">
      <c r="A36" s="51" t="s">
        <v>33</v>
      </c>
      <c r="B36" s="52" t="s">
        <v>34</v>
      </c>
      <c r="C36" s="53">
        <v>1000</v>
      </c>
      <c r="D36" s="54">
        <v>0</v>
      </c>
      <c r="E36" s="55">
        <f t="shared" si="4"/>
        <v>0</v>
      </c>
      <c r="F36" s="56">
        <v>0</v>
      </c>
    </row>
    <row r="37" spans="1:8" s="39" customFormat="1" x14ac:dyDescent="0.3">
      <c r="A37" s="38" t="s">
        <v>35</v>
      </c>
      <c r="B37" s="8" t="s">
        <v>36</v>
      </c>
      <c r="C37" s="9">
        <v>30000</v>
      </c>
      <c r="D37" s="30">
        <v>24375</v>
      </c>
      <c r="E37" s="14">
        <f t="shared" si="4"/>
        <v>81.25</v>
      </c>
      <c r="F37" s="9">
        <v>30000</v>
      </c>
    </row>
    <row r="38" spans="1:8" x14ac:dyDescent="0.3">
      <c r="A38" s="38" t="s">
        <v>105</v>
      </c>
      <c r="B38" s="8" t="s">
        <v>37</v>
      </c>
      <c r="C38" s="9">
        <v>5000</v>
      </c>
      <c r="D38" s="30">
        <v>2852</v>
      </c>
      <c r="E38" s="14">
        <f t="shared" si="4"/>
        <v>57.04</v>
      </c>
      <c r="F38" s="9">
        <v>5000</v>
      </c>
    </row>
    <row r="39" spans="1:8" s="39" customFormat="1" x14ac:dyDescent="0.3">
      <c r="A39" s="38" t="s">
        <v>38</v>
      </c>
      <c r="B39" s="8" t="s">
        <v>39</v>
      </c>
      <c r="C39" s="9">
        <v>60000</v>
      </c>
      <c r="D39" s="30">
        <f>127636.8</f>
        <v>127636.8</v>
      </c>
      <c r="E39" s="14">
        <f t="shared" si="4"/>
        <v>212.72799999999998</v>
      </c>
      <c r="F39" s="9">
        <f>130500</f>
        <v>130500</v>
      </c>
    </row>
    <row r="40" spans="1:8" s="39" customFormat="1" x14ac:dyDescent="0.3">
      <c r="A40" s="38" t="s">
        <v>40</v>
      </c>
      <c r="B40" s="8" t="s">
        <v>41</v>
      </c>
      <c r="C40" s="9">
        <v>235000</v>
      </c>
      <c r="D40" s="30">
        <v>192319</v>
      </c>
      <c r="E40" s="14">
        <f t="shared" si="4"/>
        <v>81.837872340425534</v>
      </c>
      <c r="F40" s="9">
        <v>213000</v>
      </c>
    </row>
    <row r="41" spans="1:8" x14ac:dyDescent="0.3">
      <c r="A41" s="38" t="s">
        <v>42</v>
      </c>
      <c r="B41" s="8" t="s">
        <v>95</v>
      </c>
      <c r="C41" s="9">
        <v>340000</v>
      </c>
      <c r="D41" s="30">
        <v>221306</v>
      </c>
      <c r="E41" s="14">
        <f t="shared" si="4"/>
        <v>65.09</v>
      </c>
      <c r="F41" s="9">
        <v>240000</v>
      </c>
    </row>
    <row r="42" spans="1:8" s="83" customFormat="1" x14ac:dyDescent="0.3">
      <c r="A42" s="51" t="s">
        <v>43</v>
      </c>
      <c r="B42" s="52" t="s">
        <v>121</v>
      </c>
      <c r="C42" s="53">
        <v>230000</v>
      </c>
      <c r="D42" s="63">
        <v>503671.22</v>
      </c>
      <c r="E42" s="85">
        <f t="shared" si="4"/>
        <v>218.98748695652174</v>
      </c>
      <c r="F42" s="53">
        <v>503671.22</v>
      </c>
    </row>
    <row r="43" spans="1:8" x14ac:dyDescent="0.3">
      <c r="A43" s="38" t="s">
        <v>44</v>
      </c>
      <c r="B43" s="8" t="s">
        <v>45</v>
      </c>
      <c r="C43" s="9">
        <v>20000</v>
      </c>
      <c r="D43" s="30">
        <v>22400</v>
      </c>
      <c r="E43" s="30">
        <f t="shared" si="4"/>
        <v>112.00000000000001</v>
      </c>
      <c r="F43" s="9">
        <v>22400</v>
      </c>
    </row>
    <row r="44" spans="1:8" s="73" customFormat="1" x14ac:dyDescent="0.3">
      <c r="A44" s="51" t="s">
        <v>108</v>
      </c>
      <c r="B44" s="52" t="s">
        <v>109</v>
      </c>
      <c r="C44" s="53">
        <v>160000</v>
      </c>
      <c r="D44" s="63">
        <v>178388</v>
      </c>
      <c r="E44" s="85">
        <f t="shared" si="4"/>
        <v>111.49249999999999</v>
      </c>
      <c r="F44" s="53">
        <v>195000</v>
      </c>
      <c r="H44" s="82"/>
    </row>
    <row r="45" spans="1:8" s="39" customFormat="1" x14ac:dyDescent="0.3">
      <c r="A45" s="38" t="s">
        <v>46</v>
      </c>
      <c r="B45" s="8" t="s">
        <v>47</v>
      </c>
      <c r="C45" s="9">
        <v>100000</v>
      </c>
      <c r="D45" s="30">
        <v>135929</v>
      </c>
      <c r="E45" s="14">
        <f t="shared" si="4"/>
        <v>135.929</v>
      </c>
      <c r="F45" s="9">
        <v>136000</v>
      </c>
    </row>
    <row r="46" spans="1:8" x14ac:dyDescent="0.3">
      <c r="A46" s="38" t="s">
        <v>48</v>
      </c>
      <c r="B46" s="8" t="s">
        <v>49</v>
      </c>
      <c r="C46" s="9">
        <v>20000</v>
      </c>
      <c r="D46" s="30">
        <v>18017.38</v>
      </c>
      <c r="E46" s="14">
        <f t="shared" si="4"/>
        <v>90.0869</v>
      </c>
      <c r="F46" s="9">
        <v>20000</v>
      </c>
    </row>
    <row r="47" spans="1:8" s="73" customFormat="1" x14ac:dyDescent="0.3">
      <c r="A47" s="51" t="s">
        <v>50</v>
      </c>
      <c r="B47" s="52" t="s">
        <v>51</v>
      </c>
      <c r="C47" s="53">
        <v>50000</v>
      </c>
      <c r="D47" s="63">
        <v>89441</v>
      </c>
      <c r="E47" s="85">
        <f t="shared" si="4"/>
        <v>178.88200000000001</v>
      </c>
      <c r="F47" s="53">
        <v>94000</v>
      </c>
    </row>
    <row r="48" spans="1:8" x14ac:dyDescent="0.3">
      <c r="A48" s="38" t="s">
        <v>52</v>
      </c>
      <c r="B48" s="8" t="s">
        <v>53</v>
      </c>
      <c r="C48" s="9">
        <v>8000</v>
      </c>
      <c r="D48" s="30">
        <v>8284</v>
      </c>
      <c r="E48" s="14">
        <f t="shared" si="4"/>
        <v>103.55000000000001</v>
      </c>
      <c r="F48" s="9">
        <v>8300</v>
      </c>
    </row>
    <row r="49" spans="1:7" s="73" customFormat="1" x14ac:dyDescent="0.3">
      <c r="A49" s="51" t="s">
        <v>54</v>
      </c>
      <c r="B49" s="52" t="s">
        <v>106</v>
      </c>
      <c r="C49" s="53">
        <v>75000</v>
      </c>
      <c r="D49" s="63">
        <v>15500</v>
      </c>
      <c r="E49" s="85">
        <f t="shared" si="4"/>
        <v>20.666666666666668</v>
      </c>
      <c r="F49" s="53">
        <v>21500</v>
      </c>
    </row>
    <row r="50" spans="1:7" x14ac:dyDescent="0.3">
      <c r="A50" s="38" t="s">
        <v>55</v>
      </c>
      <c r="B50" s="8" t="s">
        <v>56</v>
      </c>
      <c r="C50" s="9">
        <v>1000</v>
      </c>
      <c r="D50" s="30">
        <v>1247</v>
      </c>
      <c r="E50" s="14">
        <f t="shared" si="4"/>
        <v>124.70000000000002</v>
      </c>
      <c r="F50" s="9">
        <v>1500</v>
      </c>
    </row>
    <row r="51" spans="1:7" s="84" customFormat="1" x14ac:dyDescent="0.3">
      <c r="A51" s="38" t="s">
        <v>57</v>
      </c>
      <c r="B51" s="8" t="s">
        <v>58</v>
      </c>
      <c r="C51" s="9">
        <v>40000</v>
      </c>
      <c r="D51" s="30">
        <v>40560</v>
      </c>
      <c r="E51" s="14">
        <f t="shared" si="4"/>
        <v>101.4</v>
      </c>
      <c r="F51" s="9">
        <v>44000</v>
      </c>
    </row>
    <row r="52" spans="1:7" x14ac:dyDescent="0.3">
      <c r="A52" s="38" t="s">
        <v>59</v>
      </c>
      <c r="B52" s="8" t="s">
        <v>60</v>
      </c>
      <c r="C52" s="9">
        <v>90000</v>
      </c>
      <c r="D52" s="30">
        <v>42591</v>
      </c>
      <c r="E52" s="14">
        <f>(D52/C52)*100</f>
        <v>47.323333333333331</v>
      </c>
      <c r="F52" s="9">
        <v>60000</v>
      </c>
    </row>
    <row r="53" spans="1:7" x14ac:dyDescent="0.3">
      <c r="A53" s="38" t="s">
        <v>61</v>
      </c>
      <c r="B53" s="8" t="s">
        <v>62</v>
      </c>
      <c r="C53" s="9">
        <v>30000</v>
      </c>
      <c r="D53" s="30">
        <v>6250</v>
      </c>
      <c r="E53" s="14">
        <f>(D53/C53)*100</f>
        <v>20.833333333333336</v>
      </c>
      <c r="F53" s="9">
        <v>6250</v>
      </c>
    </row>
    <row r="54" spans="1:7" x14ac:dyDescent="0.3">
      <c r="A54" s="38">
        <v>42597</v>
      </c>
      <c r="B54" s="8" t="s">
        <v>110</v>
      </c>
      <c r="C54" s="86">
        <v>1E-3</v>
      </c>
      <c r="D54" s="30">
        <v>6427</v>
      </c>
      <c r="E54" s="87">
        <f>(D54/C54)*100</f>
        <v>642700000</v>
      </c>
      <c r="F54" s="86">
        <v>6428</v>
      </c>
    </row>
    <row r="55" spans="1:7" s="57" customFormat="1" x14ac:dyDescent="0.3">
      <c r="A55" s="51" t="s">
        <v>111</v>
      </c>
      <c r="B55" s="52" t="s">
        <v>112</v>
      </c>
      <c r="C55" s="53">
        <v>50000</v>
      </c>
      <c r="D55" s="63">
        <v>22924.81</v>
      </c>
      <c r="E55" s="85">
        <f t="shared" si="4"/>
        <v>45.849620000000002</v>
      </c>
      <c r="F55" s="53">
        <v>26000</v>
      </c>
    </row>
    <row r="56" spans="1:7" x14ac:dyDescent="0.3">
      <c r="A56" s="38" t="s">
        <v>63</v>
      </c>
      <c r="B56" s="8" t="s">
        <v>64</v>
      </c>
      <c r="C56" s="9">
        <v>0</v>
      </c>
      <c r="D56" s="30">
        <v>0</v>
      </c>
      <c r="E56" s="14">
        <v>0</v>
      </c>
      <c r="F56" s="9">
        <v>0</v>
      </c>
    </row>
    <row r="57" spans="1:7" x14ac:dyDescent="0.3">
      <c r="A57" s="38" t="s">
        <v>65</v>
      </c>
      <c r="B57" s="8" t="s">
        <v>66</v>
      </c>
      <c r="C57" s="9">
        <v>12000</v>
      </c>
      <c r="D57" s="30">
        <v>19030</v>
      </c>
      <c r="E57" s="14">
        <f t="shared" si="4"/>
        <v>158.58333333333334</v>
      </c>
      <c r="F57" s="9">
        <v>31500</v>
      </c>
    </row>
    <row r="58" spans="1:7" x14ac:dyDescent="0.3">
      <c r="A58" s="38" t="s">
        <v>67</v>
      </c>
      <c r="B58" s="8" t="s">
        <v>68</v>
      </c>
      <c r="C58" s="9">
        <v>20000</v>
      </c>
      <c r="D58" s="30">
        <v>11680</v>
      </c>
      <c r="E58" s="14">
        <f t="shared" si="4"/>
        <v>58.4</v>
      </c>
      <c r="F58" s="9">
        <v>20000</v>
      </c>
    </row>
    <row r="59" spans="1:7" s="39" customFormat="1" x14ac:dyDescent="0.3">
      <c r="A59" s="38" t="s">
        <v>113</v>
      </c>
      <c r="B59" s="8" t="s">
        <v>69</v>
      </c>
      <c r="C59" s="9">
        <v>40000</v>
      </c>
      <c r="D59" s="30">
        <v>103700.8</v>
      </c>
      <c r="E59" s="14">
        <f t="shared" si="4"/>
        <v>259.25200000000001</v>
      </c>
      <c r="F59" s="9">
        <v>110000</v>
      </c>
      <c r="G59" s="40"/>
    </row>
    <row r="60" spans="1:7" x14ac:dyDescent="0.3">
      <c r="A60" s="38" t="s">
        <v>70</v>
      </c>
      <c r="B60" s="8" t="s">
        <v>71</v>
      </c>
      <c r="C60" s="53">
        <v>18000</v>
      </c>
      <c r="D60" s="30">
        <v>18234.72</v>
      </c>
      <c r="E60" s="14">
        <f t="shared" si="4"/>
        <v>101.30400000000002</v>
      </c>
      <c r="F60" s="9">
        <v>18235</v>
      </c>
    </row>
    <row r="61" spans="1:7" x14ac:dyDescent="0.3">
      <c r="A61" s="38" t="s">
        <v>114</v>
      </c>
      <c r="B61" s="8" t="s">
        <v>72</v>
      </c>
      <c r="C61" s="53">
        <v>5000</v>
      </c>
      <c r="D61" s="30">
        <v>0</v>
      </c>
      <c r="E61" s="14">
        <v>0</v>
      </c>
      <c r="F61" s="9">
        <v>0</v>
      </c>
    </row>
    <row r="62" spans="1:7" s="39" customFormat="1" x14ac:dyDescent="0.3">
      <c r="A62" s="38" t="s">
        <v>107</v>
      </c>
      <c r="B62" s="8" t="s">
        <v>119</v>
      </c>
      <c r="C62" s="9">
        <v>300000</v>
      </c>
      <c r="D62" s="30">
        <v>268718</v>
      </c>
      <c r="E62" s="14">
        <f>(D62/C62)*100</f>
        <v>89.572666666666663</v>
      </c>
      <c r="F62" s="9">
        <v>270000</v>
      </c>
    </row>
    <row r="63" spans="1:7" x14ac:dyDescent="0.3">
      <c r="A63" s="38" t="s">
        <v>73</v>
      </c>
      <c r="B63" s="8" t="s">
        <v>74</v>
      </c>
      <c r="C63" s="9">
        <v>90000</v>
      </c>
      <c r="D63" s="30">
        <v>73176</v>
      </c>
      <c r="E63" s="14">
        <f t="shared" si="4"/>
        <v>81.306666666666672</v>
      </c>
      <c r="F63" s="9">
        <v>83000</v>
      </c>
    </row>
    <row r="64" spans="1:7" s="39" customFormat="1" x14ac:dyDescent="0.3">
      <c r="A64" s="38" t="s">
        <v>115</v>
      </c>
      <c r="B64" s="8" t="s">
        <v>75</v>
      </c>
      <c r="C64" s="9">
        <v>20000</v>
      </c>
      <c r="D64" s="30">
        <v>17570.47</v>
      </c>
      <c r="E64" s="14">
        <f t="shared" si="4"/>
        <v>87.852350000000001</v>
      </c>
      <c r="F64" s="9">
        <v>20000</v>
      </c>
    </row>
    <row r="65" spans="1:24" x14ac:dyDescent="0.3">
      <c r="A65" s="38" t="s">
        <v>76</v>
      </c>
      <c r="B65" s="8" t="s">
        <v>77</v>
      </c>
      <c r="C65" s="9">
        <v>2000</v>
      </c>
      <c r="D65" s="30">
        <v>68.62</v>
      </c>
      <c r="E65" s="9">
        <f t="shared" si="4"/>
        <v>3.431</v>
      </c>
      <c r="F65" s="9">
        <v>70</v>
      </c>
    </row>
    <row r="66" spans="1:24" x14ac:dyDescent="0.3">
      <c r="A66" s="38">
        <v>44342</v>
      </c>
      <c r="B66" s="8" t="s">
        <v>116</v>
      </c>
      <c r="C66" s="9">
        <v>0</v>
      </c>
      <c r="D66" s="30">
        <v>0</v>
      </c>
      <c r="E66" s="9"/>
      <c r="F66" s="9"/>
    </row>
    <row r="67" spans="1:24" x14ac:dyDescent="0.3">
      <c r="A67" s="38" t="s">
        <v>78</v>
      </c>
      <c r="B67" s="8" t="s">
        <v>79</v>
      </c>
      <c r="C67" s="9">
        <v>30000</v>
      </c>
      <c r="D67" s="30">
        <v>26877.5</v>
      </c>
      <c r="E67" s="14">
        <f t="shared" si="4"/>
        <v>89.591666666666669</v>
      </c>
      <c r="F67" s="9">
        <v>27000</v>
      </c>
    </row>
    <row r="68" spans="1:24" x14ac:dyDescent="0.3">
      <c r="A68" s="38" t="s">
        <v>80</v>
      </c>
      <c r="B68" s="8" t="s">
        <v>81</v>
      </c>
      <c r="C68" s="9">
        <v>30000</v>
      </c>
      <c r="D68" s="30">
        <v>60000</v>
      </c>
      <c r="E68" s="9">
        <f t="shared" si="4"/>
        <v>200</v>
      </c>
      <c r="F68" s="9">
        <v>60000</v>
      </c>
    </row>
    <row r="69" spans="1:24" x14ac:dyDescent="0.3">
      <c r="A69" s="38">
        <v>46211</v>
      </c>
      <c r="B69" s="8" t="s">
        <v>82</v>
      </c>
      <c r="C69" s="9">
        <v>0</v>
      </c>
      <c r="D69" s="30">
        <v>0</v>
      </c>
      <c r="E69" s="9" t="s">
        <v>85</v>
      </c>
      <c r="F69" s="9">
        <v>0</v>
      </c>
    </row>
    <row r="70" spans="1:24" s="39" customFormat="1" x14ac:dyDescent="0.3">
      <c r="A70" s="38">
        <v>46221</v>
      </c>
      <c r="B70" s="8" t="s">
        <v>117</v>
      </c>
      <c r="C70" s="9">
        <v>0</v>
      </c>
      <c r="D70" s="30">
        <f>90830+9061.48</f>
        <v>99891.48</v>
      </c>
      <c r="E70" s="9"/>
      <c r="F70" s="30">
        <f>90830+9061.48</f>
        <v>99891.48</v>
      </c>
    </row>
    <row r="71" spans="1:24" x14ac:dyDescent="0.3">
      <c r="A71" s="13">
        <v>4624</v>
      </c>
      <c r="B71" s="1" t="s">
        <v>96</v>
      </c>
      <c r="C71" s="42">
        <v>0</v>
      </c>
      <c r="D71" s="5">
        <v>0</v>
      </c>
      <c r="E71" s="6"/>
      <c r="F71" s="42">
        <v>0</v>
      </c>
      <c r="I71" s="39"/>
    </row>
    <row r="72" spans="1:24" s="64" customFormat="1" x14ac:dyDescent="0.3">
      <c r="A72" s="51" t="s">
        <v>19</v>
      </c>
      <c r="B72" s="52" t="s">
        <v>91</v>
      </c>
      <c r="C72" s="53">
        <f>SUM(C26:C71)</f>
        <v>3404000.0010000002</v>
      </c>
      <c r="D72" s="53">
        <f>SUM(D26:D71)</f>
        <v>3810351.16</v>
      </c>
      <c r="E72" s="85">
        <v>61.14</v>
      </c>
      <c r="F72" s="53">
        <f>SUM(F26:F71)</f>
        <v>4076745.6999999997</v>
      </c>
      <c r="G72"/>
      <c r="H72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</row>
    <row r="73" spans="1:24" x14ac:dyDescent="0.3">
      <c r="A73" s="12"/>
      <c r="B73" s="2"/>
      <c r="C73" s="49"/>
      <c r="D73" s="5"/>
      <c r="E73" s="6"/>
      <c r="F73" s="42"/>
      <c r="I73" s="39"/>
    </row>
    <row r="74" spans="1:24" s="70" customFormat="1" x14ac:dyDescent="0.3">
      <c r="A74" s="71"/>
      <c r="B74" s="8" t="s">
        <v>118</v>
      </c>
      <c r="C74" s="72">
        <v>341000</v>
      </c>
      <c r="D74" s="62">
        <f>SUM(D22-D72)</f>
        <v>-526270.96</v>
      </c>
      <c r="E74" s="69"/>
      <c r="F74" s="9">
        <f>SUM(F22-F72)</f>
        <v>-623545.69999999972</v>
      </c>
    </row>
    <row r="75" spans="1:24" x14ac:dyDescent="0.3">
      <c r="A75" s="16"/>
      <c r="B75" s="32"/>
      <c r="C75" s="43"/>
      <c r="D75" s="33"/>
      <c r="E75" s="33"/>
      <c r="F75" s="43"/>
    </row>
    <row r="76" spans="1:24" s="28" customFormat="1" x14ac:dyDescent="0.3">
      <c r="A76" s="27"/>
      <c r="B76" s="34" t="s">
        <v>92</v>
      </c>
      <c r="C76" s="44"/>
      <c r="D76" s="36"/>
      <c r="E76" s="35"/>
      <c r="F76" s="44"/>
    </row>
    <row r="77" spans="1:24" x14ac:dyDescent="0.3">
      <c r="A77" s="16"/>
      <c r="B77" s="17"/>
      <c r="C77" s="45"/>
      <c r="D77" s="19"/>
      <c r="E77" s="18"/>
      <c r="F77" s="45"/>
    </row>
    <row r="78" spans="1:24" s="15" customFormat="1" ht="13.8" x14ac:dyDescent="0.3">
      <c r="A78" s="12"/>
      <c r="B78" s="74" t="s">
        <v>126</v>
      </c>
      <c r="C78" s="75">
        <v>231076.51</v>
      </c>
      <c r="D78" s="26"/>
      <c r="E78" s="24"/>
      <c r="F78" s="46"/>
    </row>
    <row r="79" spans="1:24" s="15" customFormat="1" ht="13.8" x14ac:dyDescent="0.3">
      <c r="A79" s="12"/>
      <c r="B79" s="74" t="s">
        <v>127</v>
      </c>
      <c r="C79" s="75">
        <v>3323034.83</v>
      </c>
      <c r="D79" s="26"/>
      <c r="E79" s="24"/>
      <c r="F79" s="46"/>
    </row>
    <row r="80" spans="1:24" s="15" customFormat="1" ht="13.8" x14ac:dyDescent="0.3">
      <c r="A80" s="12"/>
      <c r="B80" s="25"/>
      <c r="C80" s="50"/>
      <c r="D80" s="29"/>
      <c r="E80" s="24"/>
      <c r="F80" s="46"/>
    </row>
    <row r="81" spans="1:6" x14ac:dyDescent="0.3">
      <c r="A81" s="20"/>
      <c r="B81" s="21"/>
      <c r="C81" s="47"/>
      <c r="D81" s="23"/>
      <c r="E81" s="22"/>
      <c r="F81" s="47"/>
    </row>
    <row r="83" spans="1:6" x14ac:dyDescent="0.3">
      <c r="B83" s="88" t="s">
        <v>123</v>
      </c>
      <c r="C83" s="4"/>
    </row>
    <row r="84" spans="1:6" x14ac:dyDescent="0.3">
      <c r="B84" s="88" t="s">
        <v>124</v>
      </c>
    </row>
    <row r="85" spans="1:6" x14ac:dyDescent="0.3">
      <c r="B85" s="88" t="s">
        <v>125</v>
      </c>
    </row>
  </sheetData>
  <mergeCells count="6">
    <mergeCell ref="A7:E7"/>
    <mergeCell ref="A2:E2"/>
    <mergeCell ref="A3:E3"/>
    <mergeCell ref="A4:E4"/>
    <mergeCell ref="A5:E5"/>
    <mergeCell ref="A6:E6"/>
  </mergeCells>
  <pageMargins left="0.25" right="0.25" top="0.75" bottom="0.75" header="0.3" footer="0.3"/>
  <pageSetup paperSize="9" scale="8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03C4-502A-4ECF-AF83-1E03E57692F2}">
  <dimension ref="A1:A17"/>
  <sheetViews>
    <sheetView workbookViewId="0">
      <selection activeCell="A18" sqref="A18"/>
    </sheetView>
  </sheetViews>
  <sheetFormatPr defaultRowHeight="14.4" x14ac:dyDescent="0.3"/>
  <sheetData>
    <row r="1" spans="1:1" x14ac:dyDescent="0.3">
      <c r="A1">
        <v>105000</v>
      </c>
    </row>
    <row r="2" spans="1:1" x14ac:dyDescent="0.3">
      <c r="A2">
        <v>30000</v>
      </c>
    </row>
    <row r="3" spans="1:1" x14ac:dyDescent="0.3">
      <c r="A3">
        <v>5000</v>
      </c>
    </row>
    <row r="4" spans="1:1" x14ac:dyDescent="0.3">
      <c r="A4">
        <v>15000</v>
      </c>
    </row>
    <row r="5" spans="1:1" x14ac:dyDescent="0.3">
      <c r="A5">
        <v>3500</v>
      </c>
    </row>
    <row r="6" spans="1:1" x14ac:dyDescent="0.3">
      <c r="A6">
        <v>6000</v>
      </c>
    </row>
    <row r="7" spans="1:1" x14ac:dyDescent="0.3">
      <c r="A7">
        <v>90000</v>
      </c>
    </row>
    <row r="8" spans="1:1" x14ac:dyDescent="0.3">
      <c r="A8">
        <v>1500</v>
      </c>
    </row>
    <row r="9" spans="1:1" x14ac:dyDescent="0.3">
      <c r="A9">
        <v>28000</v>
      </c>
    </row>
    <row r="10" spans="1:1" x14ac:dyDescent="0.3">
      <c r="A10">
        <v>45000</v>
      </c>
    </row>
    <row r="11" spans="1:1" x14ac:dyDescent="0.3">
      <c r="A11">
        <v>2000</v>
      </c>
    </row>
    <row r="12" spans="1:1" x14ac:dyDescent="0.3">
      <c r="A12">
        <v>5000</v>
      </c>
    </row>
    <row r="13" spans="1:1" x14ac:dyDescent="0.3">
      <c r="A13">
        <v>2000</v>
      </c>
    </row>
    <row r="14" spans="1:1" x14ac:dyDescent="0.3">
      <c r="A14">
        <v>10000</v>
      </c>
    </row>
    <row r="15" spans="1:1" x14ac:dyDescent="0.3">
      <c r="A15">
        <v>60000</v>
      </c>
    </row>
    <row r="16" spans="1:1" x14ac:dyDescent="0.3">
      <c r="A16">
        <v>5000</v>
      </c>
    </row>
    <row r="17" spans="1:1" x14ac:dyDescent="0.3">
      <c r="A17">
        <f>SUM(A1:A16)</f>
        <v>413000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Rebalans 2021</vt:lpstr>
      <vt:lpstr>List1</vt:lpstr>
      <vt:lpstr>'Rebalans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Alerić</dc:creator>
  <cp:lastModifiedBy>Josip  Vejmelka</cp:lastModifiedBy>
  <cp:lastPrinted>2022-12-15T11:34:07Z</cp:lastPrinted>
  <dcterms:created xsi:type="dcterms:W3CDTF">2020-10-21T07:30:58Z</dcterms:created>
  <dcterms:modified xsi:type="dcterms:W3CDTF">2023-06-05T06:09:07Z</dcterms:modified>
</cp:coreProperties>
</file>