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koig-my.sharepoint.com/personal/josip_vejmelka_hkoig_hr/Documents/Radna površina/Rebalansi/"/>
    </mc:Choice>
  </mc:AlternateContent>
  <xr:revisionPtr revIDLastSave="2" documentId="13_ncr:1_{5DDC222F-9394-4DFD-A68E-02136BC55C58}" xr6:coauthVersionLast="47" xr6:coauthVersionMax="47" xr10:uidLastSave="{FEA6F0D8-B583-467B-B012-C40A384B834F}"/>
  <bookViews>
    <workbookView xWindow="28680" yWindow="-120" windowWidth="29040" windowHeight="16440" xr2:uid="{537037BC-B006-4CD2-9945-1F2CAC0EF477}"/>
  </bookViews>
  <sheets>
    <sheet name="Rebalans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F77" i="1"/>
  <c r="D73" i="1"/>
  <c r="D14" i="1"/>
  <c r="D55" i="1"/>
  <c r="E53" i="1"/>
  <c r="F17" i="1" l="1"/>
  <c r="F18" i="1"/>
  <c r="D77" i="1"/>
  <c r="E60" i="1"/>
  <c r="E59" i="1"/>
  <c r="E58" i="1"/>
  <c r="E37" i="1"/>
  <c r="E36" i="1"/>
  <c r="E11" i="1"/>
  <c r="E74" i="1"/>
  <c r="E73" i="1"/>
  <c r="E72" i="1"/>
  <c r="E71" i="1"/>
  <c r="E70" i="1"/>
  <c r="E68" i="1"/>
  <c r="E66" i="1"/>
  <c r="E65" i="1"/>
  <c r="E64" i="1"/>
  <c r="E63" i="1"/>
  <c r="E61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5" i="1"/>
  <c r="E34" i="1"/>
  <c r="E33" i="1"/>
  <c r="E32" i="1"/>
  <c r="E30" i="1"/>
  <c r="E29" i="1"/>
  <c r="E27" i="1"/>
  <c r="E21" i="1"/>
  <c r="E20" i="1"/>
  <c r="E19" i="1"/>
  <c r="E15" i="1"/>
  <c r="E13" i="1"/>
  <c r="E12" i="1"/>
  <c r="F23" i="1" l="1"/>
  <c r="D23" i="1"/>
  <c r="D79" i="1" s="1"/>
  <c r="F79" i="1" l="1"/>
  <c r="F81" i="1" s="1"/>
  <c r="C23" i="1"/>
  <c r="E23" i="1" s="1"/>
</calcChain>
</file>

<file path=xl/sharedStrings.xml><?xml version="1.0" encoding="utf-8"?>
<sst xmlns="http://schemas.openxmlformats.org/spreadsheetml/2006/main" count="144" uniqueCount="140">
  <si>
    <t>HRVATSKA KOMORA OVLAŠTENIH INŽ.GEODEZIJE</t>
  </si>
  <si>
    <t>Konto</t>
  </si>
  <si>
    <t>Opis</t>
  </si>
  <si>
    <t>3</t>
  </si>
  <si>
    <t>Konto: 3</t>
  </si>
  <si>
    <t>321,33000,</t>
  </si>
  <si>
    <t>PRIHODI OD ČLANARINA</t>
  </si>
  <si>
    <t>322,33001,</t>
  </si>
  <si>
    <t>PRIHODI OD UPISNINA</t>
  </si>
  <si>
    <t>34131,34141,34151,</t>
  </si>
  <si>
    <t>KAMATE NA OROČENA SRED. DEPOZITE PO VIĐ</t>
  </si>
  <si>
    <t>3552,</t>
  </si>
  <si>
    <t>PRIHODI OD SPONZORSTVA, IZLAGAČA I SL.</t>
  </si>
  <si>
    <t>36122,</t>
  </si>
  <si>
    <t>PRIHODI OD REFUNDACIJA-NATPISNE PLOČE</t>
  </si>
  <si>
    <t>36123,</t>
  </si>
  <si>
    <t>PRIHOD-PARKING</t>
  </si>
  <si>
    <t>36331,</t>
  </si>
  <si>
    <t>PRIHODI OD KOTIZACIJA</t>
  </si>
  <si>
    <t>36333,</t>
  </si>
  <si>
    <t>PRIHODI OD NAKNADA</t>
  </si>
  <si>
    <t>4</t>
  </si>
  <si>
    <t>Konto: 4</t>
  </si>
  <si>
    <t>41111,41311,41312,41313,41314,41315,41212,41213,41211,</t>
  </si>
  <si>
    <t>PLAĆE ZA ZAPOSLENE SLUŽBENIKE BRUTO</t>
  </si>
  <si>
    <t>42132,42131,42111,42115,42119,42121,42113,42133,</t>
  </si>
  <si>
    <t>TEČAJEVI I STR. ISPITI,DNEVNICE,PRIJEVOZ</t>
  </si>
  <si>
    <t>42212,42213,42216,42217,42214,</t>
  </si>
  <si>
    <t>NAK. ZA DNEVNICE  I SMJEŠTAJ NA SL.PUTU</t>
  </si>
  <si>
    <t>4233,</t>
  </si>
  <si>
    <t>OSTALI TROŠKOVI VOLONTERA</t>
  </si>
  <si>
    <t>42413,42414,</t>
  </si>
  <si>
    <t>42511,42512,</t>
  </si>
  <si>
    <t>USLUGE TELEFONA, TELEFAKSA I INTERNETA</t>
  </si>
  <si>
    <t>42513,</t>
  </si>
  <si>
    <t>POŠTARINA (PISMA,TISKANICE I SL.)</t>
  </si>
  <si>
    <t>42519,</t>
  </si>
  <si>
    <t>USLUGE DOSTAVE I PRIJEVOZA</t>
  </si>
  <si>
    <t>42521,42529,</t>
  </si>
  <si>
    <t>USLUGE TEKUČEG I INVES.ODRŽAVANJA</t>
  </si>
  <si>
    <t>42522,</t>
  </si>
  <si>
    <t>ODRŽAVANJA POSTROJANJA I OPREME</t>
  </si>
  <si>
    <t>42532,42531,</t>
  </si>
  <si>
    <t>TISAK, OBJAVA OGLASA U TISKOVINI I SL.</t>
  </si>
  <si>
    <t>42545,</t>
  </si>
  <si>
    <t>USLUGE ČIŠĆENJA,PRANJA I SLIČNO</t>
  </si>
  <si>
    <t>42549,42543,42542,42541,</t>
  </si>
  <si>
    <t>OSTALE KOMUNALNE USLUGE</t>
  </si>
  <si>
    <t>42553,42554,</t>
  </si>
  <si>
    <t>NAJAMNINE ZA OPREMU,KOPIRNI UREĐAJ</t>
  </si>
  <si>
    <t>42573,425731,</t>
  </si>
  <si>
    <t>USLUGE ODVJETNIKA I PRAVNOG SAVJETOVANJA</t>
  </si>
  <si>
    <t>42574,42583,</t>
  </si>
  <si>
    <t>42577,</t>
  </si>
  <si>
    <t>USL.TURIST. AGENCIJA I STUDENT. SERVISA</t>
  </si>
  <si>
    <t>425791,</t>
  </si>
  <si>
    <t>USLUGE PRIJEVODA I LEKTURE</t>
  </si>
  <si>
    <t>42581,</t>
  </si>
  <si>
    <t>USLUGE AŽURIRANJA RAČUNALNIH BAZA</t>
  </si>
  <si>
    <t>42582,</t>
  </si>
  <si>
    <t>USLUGE RAZVOJA SOFTWARE-A</t>
  </si>
  <si>
    <t>42589,425792,</t>
  </si>
  <si>
    <t>42591,42579,</t>
  </si>
  <si>
    <t>DIZAJN,GRAF. I TISK. USL.KOPIRANJE...</t>
  </si>
  <si>
    <t>42593,</t>
  </si>
  <si>
    <t>UREĐENJE PROSTORA</t>
  </si>
  <si>
    <t>42599,</t>
  </si>
  <si>
    <t>USLUGE IZRADE PEČATA I TABLI</t>
  </si>
  <si>
    <t>42552,42559,42555,</t>
  </si>
  <si>
    <t>NAJAMNINE ZA DVORANE,GRAĐ. OBJEKTE</t>
  </si>
  <si>
    <t>42539,</t>
  </si>
  <si>
    <t>OSTALE USLUGE PROMIDŽBE I INFORMIRANJA</t>
  </si>
  <si>
    <t>42561,42913,</t>
  </si>
  <si>
    <t>OSIG,OBVEZNI I PREVEN.ZDRAV. PREGLED ZAP</t>
  </si>
  <si>
    <t>42592,</t>
  </si>
  <si>
    <t>FILM I IZRADA FOTOGRAFIJA</t>
  </si>
  <si>
    <t>42514,</t>
  </si>
  <si>
    <t>RENT-A-CAR I TAXI PRIJEVOZ</t>
  </si>
  <si>
    <t>42596,</t>
  </si>
  <si>
    <t>REDOVNA PRIČUVA</t>
  </si>
  <si>
    <t>42590,</t>
  </si>
  <si>
    <t>IZRADA KORPORATIVNIH ISKAZNICA</t>
  </si>
  <si>
    <t>42584,</t>
  </si>
  <si>
    <t>UPRAVLJANJE FACEBOOK STRANICOM</t>
  </si>
  <si>
    <t>42595,</t>
  </si>
  <si>
    <t>OSTALE USLUGE ORG. WEBINAR</t>
  </si>
  <si>
    <t>42611,42619,42622,42614,</t>
  </si>
  <si>
    <t>UREDSKI MATERIJAL</t>
  </si>
  <si>
    <t>42612,</t>
  </si>
  <si>
    <t>LITERATURA, ČASOPIS</t>
  </si>
  <si>
    <t>42631,</t>
  </si>
  <si>
    <t>ELEKTRIČNA ENERGIJA</t>
  </si>
  <si>
    <t>42632,</t>
  </si>
  <si>
    <t>GRIJANJE, TOPLA VODA</t>
  </si>
  <si>
    <t>42641,</t>
  </si>
  <si>
    <t>SITNI INVENTAR</t>
  </si>
  <si>
    <t>REPREZENTACIJA</t>
  </si>
  <si>
    <t>42931,42932,</t>
  </si>
  <si>
    <t>GODIŠNJE TUZEMNE I INOZEMNE ČLANARINE</t>
  </si>
  <si>
    <t>42941,42911,42912,42914,</t>
  </si>
  <si>
    <t>OSTALI NESPOMENUTI RASHODI</t>
  </si>
  <si>
    <t>43111,</t>
  </si>
  <si>
    <t>AMORTIZACIJA NABAVNE VRIJEDNOSTI IMOVINE</t>
  </si>
  <si>
    <t>44310,44311,44333,44312,44332,</t>
  </si>
  <si>
    <t>USLUGE BANAKA,PL.PROMETA I SL</t>
  </si>
  <si>
    <t>44341,44321,</t>
  </si>
  <si>
    <t>OSTALI NESPOMENUTI FINANCIJSKI RASHODI</t>
  </si>
  <si>
    <t>45121,45122,</t>
  </si>
  <si>
    <t>DONACIJE, POMOĆI (STIPENDIJE)</t>
  </si>
  <si>
    <t>45113,</t>
  </si>
  <si>
    <t>GODIŠNJI PRIJ.SREDSTAVA ZA ZAKLADU HKOIG</t>
  </si>
  <si>
    <t>NEOTPISANA VRIJED. I DR.RASHODI OTUĐ.IMO</t>
  </si>
  <si>
    <t>% ostvarenja</t>
  </si>
  <si>
    <t>ZAGREB, ULICA GRADA VUKOVARA 271</t>
  </si>
  <si>
    <t xml:space="preserve"> </t>
  </si>
  <si>
    <t xml:space="preserve">OSTALI PRIHODI, NOVČANE KAZNE </t>
  </si>
  <si>
    <t>36334, 36335</t>
  </si>
  <si>
    <t>SVEUKUPNO PRIHODI</t>
  </si>
  <si>
    <t>RASHODI ZA DJELATNIKE</t>
  </si>
  <si>
    <t>MATERIJALNI RASHODI</t>
  </si>
  <si>
    <t>UKUPNO RASHODI: 4</t>
  </si>
  <si>
    <t>NAKNADE ZA AUTORSKE UGOVORE I DRUGI DOHODAK</t>
  </si>
  <si>
    <t>RAZVOJ I ODRŽAVANJE WEB : www.hkoig.hr</t>
  </si>
  <si>
    <t>REFUNDACIJA OSIGURANJA</t>
  </si>
  <si>
    <t>UKUPNO</t>
  </si>
  <si>
    <t>REBALANS PRORAČUNA PRIHODA I RASHODA ZA 2021. godinu</t>
  </si>
  <si>
    <t>Plan 2021.</t>
  </si>
  <si>
    <r>
      <t>Ostvareno 1. -</t>
    </r>
    <r>
      <rPr>
        <sz val="10"/>
        <color rgb="FFFF0000"/>
        <rFont val="Calibri"/>
        <family val="2"/>
        <charset val="238"/>
        <scheme val="minor"/>
      </rPr>
      <t xml:space="preserve"> 11. </t>
    </r>
    <r>
      <rPr>
        <sz val="10"/>
        <color rgb="FF000000"/>
        <rFont val="Calibri"/>
        <family val="2"/>
        <charset val="238"/>
        <scheme val="minor"/>
      </rPr>
      <t>2021.</t>
    </r>
  </si>
  <si>
    <t>Rebalans 2021.</t>
  </si>
  <si>
    <t>PRIHODI OD DONACIJA</t>
  </si>
  <si>
    <t>PRIHODI OD REFUNDACIJA - INOZEMSTVO</t>
  </si>
  <si>
    <t>SALDO FONDA (PRIHODI-RASHODI) za 2021:</t>
  </si>
  <si>
    <t>STANJE REDOVNOG RAČUNA NA DAN 30.10.2021.</t>
  </si>
  <si>
    <t>STANJE POSEBNOG RAČUNA NA DAN 30.10.2020.</t>
  </si>
  <si>
    <t xml:space="preserve">SALDO FONDA NA DAN 31.12.2020. </t>
  </si>
  <si>
    <t>KNJIGOVODSTVENE, REV.  I INTELEKT.USLUGE</t>
  </si>
  <si>
    <t xml:space="preserve">REFUND. SUDSKIH TROŠKOVA </t>
  </si>
  <si>
    <t>REPREZENTACIJA ZA STRUČNO USAVRŠAVANJE</t>
  </si>
  <si>
    <t>429213, 429211</t>
  </si>
  <si>
    <t xml:space="preserve">42921,42929,42534,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</si>
</sst>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#\ ##0"/>
    <numFmt numFmtId="165" formatCode="_-* #,##0.00\ _k_n_-;\-* #,##0.00\ _k_n_-;_-* &quot;-&quot;??\ _k_n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4" fontId="2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43" fontId="3" fillId="0" borderId="1" xfId="1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quotePrefix="1" applyFont="1" applyBorder="1" applyAlignment="1">
      <alignment horizontal="left" vertical="center"/>
    </xf>
    <xf numFmtId="165" fontId="7" fillId="0" borderId="0" xfId="0" applyNumberFormat="1" applyFont="1" applyAlignment="1">
      <alignment wrapText="1"/>
    </xf>
    <xf numFmtId="165" fontId="7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43" fontId="8" fillId="0" borderId="1" xfId="1" applyFont="1" applyBorder="1" applyAlignment="1">
      <alignment wrapText="1"/>
    </xf>
    <xf numFmtId="0" fontId="9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65" fontId="2" fillId="0" borderId="2" xfId="0" applyNumberFormat="1" applyFont="1" applyBorder="1" applyAlignment="1">
      <alignment wrapText="1"/>
    </xf>
    <xf numFmtId="165" fontId="3" fillId="0" borderId="2" xfId="0" applyNumberFormat="1" applyFont="1" applyBorder="1" applyAlignment="1">
      <alignment wrapText="1"/>
    </xf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165" fontId="2" fillId="0" borderId="3" xfId="0" applyNumberFormat="1" applyFont="1" applyBorder="1" applyAlignment="1">
      <alignment wrapText="1"/>
    </xf>
    <xf numFmtId="165" fontId="3" fillId="0" borderId="3" xfId="0" applyNumberFormat="1" applyFont="1" applyBorder="1" applyAlignment="1">
      <alignment wrapText="1"/>
    </xf>
    <xf numFmtId="165" fontId="7" fillId="0" borderId="3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left" wrapText="1"/>
    </xf>
    <xf numFmtId="0" fontId="3" fillId="0" borderId="1" xfId="0" quotePrefix="1" applyFont="1" applyBorder="1" applyAlignment="1">
      <alignment horizontal="left" vertical="center"/>
    </xf>
    <xf numFmtId="165" fontId="8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/>
    <xf numFmtId="165" fontId="3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left" vertical="center"/>
    </xf>
    <xf numFmtId="165" fontId="0" fillId="0" borderId="0" xfId="0" applyNumberFormat="1"/>
    <xf numFmtId="0" fontId="9" fillId="0" borderId="2" xfId="0" applyFont="1" applyBorder="1" applyAlignment="1">
      <alignment horizontal="left" vertical="center"/>
    </xf>
    <xf numFmtId="165" fontId="9" fillId="0" borderId="2" xfId="0" applyNumberFormat="1" applyFont="1" applyBorder="1" applyAlignment="1">
      <alignment wrapText="1"/>
    </xf>
    <xf numFmtId="0" fontId="12" fillId="0" borderId="2" xfId="0" applyFont="1" applyBorder="1" applyAlignment="1">
      <alignment horizontal="left" vertical="center"/>
    </xf>
    <xf numFmtId="165" fontId="12" fillId="0" borderId="2" xfId="0" applyNumberFormat="1" applyFont="1" applyBorder="1" applyAlignment="1">
      <alignment wrapText="1"/>
    </xf>
    <xf numFmtId="165" fontId="13" fillId="0" borderId="2" xfId="0" applyNumberFormat="1" applyFont="1" applyBorder="1" applyAlignment="1">
      <alignment wrapText="1"/>
    </xf>
    <xf numFmtId="44" fontId="8" fillId="0" borderId="1" xfId="2" applyFont="1" applyFill="1" applyBorder="1" applyAlignment="1">
      <alignment wrapText="1"/>
    </xf>
    <xf numFmtId="165" fontId="14" fillId="0" borderId="1" xfId="0" applyNumberFormat="1" applyFont="1" applyBorder="1" applyAlignment="1">
      <alignment wrapText="1"/>
    </xf>
    <xf numFmtId="0" fontId="7" fillId="0" borderId="1" xfId="0" quotePrefix="1" applyFont="1" applyBorder="1" applyAlignment="1">
      <alignment horizontal="left" vertical="center" wrapText="1"/>
    </xf>
    <xf numFmtId="0" fontId="15" fillId="0" borderId="0" xfId="0" applyFont="1"/>
    <xf numFmtId="165" fontId="15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7BE9-1E72-4AB4-863C-9A1FF46F4B22}">
  <dimension ref="A2:H88"/>
  <sheetViews>
    <sheetView tabSelected="1" zoomScale="150" zoomScaleNormal="150" zoomScaleSheetLayoutView="100" workbookViewId="0">
      <selection activeCell="A3" sqref="A3:E3"/>
    </sheetView>
  </sheetViews>
  <sheetFormatPr defaultRowHeight="14.4" x14ac:dyDescent="0.3"/>
  <cols>
    <col min="1" max="1" width="23.5546875" style="3" customWidth="1"/>
    <col min="2" max="2" width="46.5546875" customWidth="1"/>
    <col min="3" max="3" width="15.88671875" style="3" customWidth="1"/>
    <col min="4" max="4" width="15.88671875" style="4" customWidth="1"/>
    <col min="5" max="5" width="9.44140625" style="3" customWidth="1"/>
    <col min="6" max="6" width="15.88671875" style="11" customWidth="1"/>
    <col min="7" max="8" width="14.33203125" bestFit="1" customWidth="1"/>
    <col min="10" max="10" width="18.88671875" customWidth="1"/>
  </cols>
  <sheetData>
    <row r="2" spans="1:6" ht="15.6" x14ac:dyDescent="0.3">
      <c r="A2" s="52" t="s">
        <v>0</v>
      </c>
      <c r="B2" s="52"/>
      <c r="C2" s="52"/>
      <c r="D2" s="52"/>
      <c r="E2" s="52"/>
    </row>
    <row r="3" spans="1:6" ht="15.6" x14ac:dyDescent="0.3">
      <c r="A3" s="52" t="s">
        <v>113</v>
      </c>
      <c r="B3" s="52"/>
      <c r="C3" s="52"/>
      <c r="D3" s="52"/>
      <c r="E3" s="52"/>
    </row>
    <row r="4" spans="1:6" ht="15.6" x14ac:dyDescent="0.3">
      <c r="A4" s="53"/>
      <c r="B4" s="53"/>
      <c r="C4" s="53"/>
      <c r="D4" s="53"/>
      <c r="E4" s="53"/>
    </row>
    <row r="5" spans="1:6" ht="15.6" x14ac:dyDescent="0.3">
      <c r="A5" s="51" t="s">
        <v>125</v>
      </c>
      <c r="B5" s="51"/>
      <c r="C5" s="51"/>
      <c r="D5" s="51"/>
      <c r="E5" s="51"/>
    </row>
    <row r="6" spans="1:6" ht="15.6" x14ac:dyDescent="0.3">
      <c r="A6" s="51" t="s">
        <v>114</v>
      </c>
      <c r="B6" s="51"/>
      <c r="C6" s="51"/>
      <c r="D6" s="51"/>
      <c r="E6" s="51"/>
    </row>
    <row r="7" spans="1:6" ht="15.6" x14ac:dyDescent="0.3">
      <c r="A7" s="51" t="s">
        <v>114</v>
      </c>
      <c r="B7" s="51"/>
      <c r="C7" s="51"/>
      <c r="D7" s="51"/>
      <c r="E7" s="51"/>
    </row>
    <row r="8" spans="1:6" ht="27.6" x14ac:dyDescent="0.3">
      <c r="A8" s="13" t="s">
        <v>1</v>
      </c>
      <c r="B8" s="14" t="s">
        <v>2</v>
      </c>
      <c r="C8" s="15" t="s">
        <v>126</v>
      </c>
      <c r="D8" s="6" t="s">
        <v>127</v>
      </c>
      <c r="E8" s="15" t="s">
        <v>112</v>
      </c>
      <c r="F8" s="12" t="s">
        <v>128</v>
      </c>
    </row>
    <row r="9" spans="1:6" x14ac:dyDescent="0.3">
      <c r="A9" s="16"/>
      <c r="B9" s="2"/>
      <c r="C9" s="5"/>
      <c r="D9" s="6"/>
      <c r="E9" s="5"/>
      <c r="F9" s="12"/>
    </row>
    <row r="10" spans="1:6" x14ac:dyDescent="0.3">
      <c r="A10" s="17" t="s">
        <v>3</v>
      </c>
      <c r="B10" s="1" t="s">
        <v>4</v>
      </c>
      <c r="C10" s="5"/>
      <c r="D10" s="6"/>
      <c r="E10" s="5"/>
      <c r="F10" s="12"/>
    </row>
    <row r="11" spans="1:6" x14ac:dyDescent="0.3">
      <c r="A11" s="17" t="s">
        <v>5</v>
      </c>
      <c r="B11" s="1" t="s">
        <v>6</v>
      </c>
      <c r="C11" s="7">
        <v>1900000</v>
      </c>
      <c r="D11" s="6">
        <v>1681877</v>
      </c>
      <c r="E11" s="8">
        <f t="shared" ref="E11" si="0">(D11/C11)*100</f>
        <v>88.519842105263152</v>
      </c>
      <c r="F11" s="12">
        <v>2010000</v>
      </c>
    </row>
    <row r="12" spans="1:6" x14ac:dyDescent="0.3">
      <c r="A12" s="17" t="s">
        <v>7</v>
      </c>
      <c r="B12" s="1" t="s">
        <v>8</v>
      </c>
      <c r="C12" s="7">
        <v>125000</v>
      </c>
      <c r="D12" s="6">
        <v>139000</v>
      </c>
      <c r="E12" s="8">
        <f t="shared" ref="E12:E23" si="1">(D12/C12)*100</f>
        <v>111.20000000000002</v>
      </c>
      <c r="F12" s="12">
        <v>155000</v>
      </c>
    </row>
    <row r="13" spans="1:6" x14ac:dyDescent="0.3">
      <c r="A13" s="17" t="s">
        <v>9</v>
      </c>
      <c r="B13" s="1" t="s">
        <v>10</v>
      </c>
      <c r="C13" s="7">
        <v>2000</v>
      </c>
      <c r="D13" s="6">
        <v>359</v>
      </c>
      <c r="E13" s="8">
        <f t="shared" si="1"/>
        <v>17.95</v>
      </c>
      <c r="F13" s="12">
        <v>500</v>
      </c>
    </row>
    <row r="14" spans="1:6" x14ac:dyDescent="0.3">
      <c r="A14" s="17">
        <v>3551</v>
      </c>
      <c r="B14" s="1" t="s">
        <v>129</v>
      </c>
      <c r="C14" s="7">
        <v>0</v>
      </c>
      <c r="D14" s="6">
        <f>60000+30105</f>
        <v>90105</v>
      </c>
      <c r="E14" s="8"/>
      <c r="F14" s="12">
        <v>90105</v>
      </c>
    </row>
    <row r="15" spans="1:6" x14ac:dyDescent="0.3">
      <c r="A15" s="17" t="s">
        <v>11</v>
      </c>
      <c r="B15" s="1" t="s">
        <v>12</v>
      </c>
      <c r="C15" s="7">
        <v>40000</v>
      </c>
      <c r="D15" s="6">
        <v>75000</v>
      </c>
      <c r="E15" s="8">
        <f t="shared" si="1"/>
        <v>187.5</v>
      </c>
      <c r="F15" s="12">
        <v>80000</v>
      </c>
    </row>
    <row r="16" spans="1:6" x14ac:dyDescent="0.3">
      <c r="A16" s="17" t="s">
        <v>13</v>
      </c>
      <c r="B16" s="1" t="s">
        <v>14</v>
      </c>
      <c r="C16" s="7">
        <v>0</v>
      </c>
      <c r="D16" s="6">
        <v>0</v>
      </c>
      <c r="E16" s="8">
        <v>0</v>
      </c>
      <c r="F16" s="12"/>
    </row>
    <row r="17" spans="1:8" x14ac:dyDescent="0.3">
      <c r="A17" s="17">
        <v>36113</v>
      </c>
      <c r="B17" s="1" t="s">
        <v>130</v>
      </c>
      <c r="C17" s="7">
        <v>0</v>
      </c>
      <c r="D17" s="6">
        <v>0</v>
      </c>
      <c r="E17" s="8">
        <v>0</v>
      </c>
      <c r="F17" s="12">
        <f t="shared" ref="F17:F18" si="2">C17</f>
        <v>0</v>
      </c>
    </row>
    <row r="18" spans="1:8" x14ac:dyDescent="0.3">
      <c r="A18" s="17" t="s">
        <v>15</v>
      </c>
      <c r="B18" s="1" t="s">
        <v>16</v>
      </c>
      <c r="C18" s="7">
        <v>0</v>
      </c>
      <c r="D18" s="6">
        <v>377</v>
      </c>
      <c r="E18" s="8"/>
      <c r="F18" s="12">
        <f t="shared" si="2"/>
        <v>0</v>
      </c>
    </row>
    <row r="19" spans="1:8" x14ac:dyDescent="0.3">
      <c r="A19" s="17" t="s">
        <v>17</v>
      </c>
      <c r="B19" s="1" t="s">
        <v>18</v>
      </c>
      <c r="C19" s="7">
        <v>950000</v>
      </c>
      <c r="D19" s="6">
        <v>1142040</v>
      </c>
      <c r="E19" s="8">
        <f t="shared" si="1"/>
        <v>120.21473684210527</v>
      </c>
      <c r="F19" s="12">
        <v>1150000</v>
      </c>
    </row>
    <row r="20" spans="1:8" x14ac:dyDescent="0.3">
      <c r="A20" s="17" t="s">
        <v>19</v>
      </c>
      <c r="B20" s="1" t="s">
        <v>20</v>
      </c>
      <c r="C20" s="7">
        <v>20000</v>
      </c>
      <c r="D20" s="6">
        <v>28120</v>
      </c>
      <c r="E20" s="8">
        <f t="shared" si="1"/>
        <v>140.6</v>
      </c>
      <c r="F20" s="12">
        <v>29000</v>
      </c>
    </row>
    <row r="21" spans="1:8" x14ac:dyDescent="0.3">
      <c r="A21" s="17" t="s">
        <v>116</v>
      </c>
      <c r="B21" s="1" t="s">
        <v>115</v>
      </c>
      <c r="C21" s="7">
        <v>2000</v>
      </c>
      <c r="D21" s="6">
        <v>0</v>
      </c>
      <c r="E21" s="7">
        <f t="shared" si="1"/>
        <v>0</v>
      </c>
      <c r="F21" s="12">
        <v>0</v>
      </c>
    </row>
    <row r="22" spans="1:8" x14ac:dyDescent="0.3">
      <c r="A22" s="17"/>
      <c r="B22" s="1"/>
      <c r="C22" s="7"/>
      <c r="D22" s="6"/>
      <c r="E22" s="7"/>
      <c r="F22" s="12"/>
    </row>
    <row r="23" spans="1:8" x14ac:dyDescent="0.3">
      <c r="A23" s="17">
        <v>3</v>
      </c>
      <c r="B23" s="1" t="s">
        <v>117</v>
      </c>
      <c r="C23" s="7">
        <f>SUM(C11:C21)</f>
        <v>3039000</v>
      </c>
      <c r="D23" s="7">
        <f>SUM(D11:D21)</f>
        <v>3156878</v>
      </c>
      <c r="E23" s="7">
        <f t="shared" si="1"/>
        <v>103.87884172425139</v>
      </c>
      <c r="F23" s="12">
        <f>SUM(F11:F21)</f>
        <v>3514605</v>
      </c>
    </row>
    <row r="24" spans="1:8" x14ac:dyDescent="0.3">
      <c r="A24" s="16"/>
      <c r="B24" s="2"/>
      <c r="C24" s="7"/>
      <c r="D24" s="6"/>
      <c r="E24" s="7"/>
      <c r="F24" s="12"/>
    </row>
    <row r="25" spans="1:8" x14ac:dyDescent="0.3">
      <c r="A25" s="17" t="s">
        <v>21</v>
      </c>
      <c r="B25" s="1" t="s">
        <v>22</v>
      </c>
      <c r="C25" s="7"/>
      <c r="D25" s="6"/>
      <c r="E25" s="7"/>
      <c r="F25" s="12"/>
    </row>
    <row r="26" spans="1:8" x14ac:dyDescent="0.3">
      <c r="A26" s="17">
        <v>41</v>
      </c>
      <c r="B26" s="1" t="s">
        <v>118</v>
      </c>
      <c r="C26" s="7"/>
      <c r="D26" s="6"/>
      <c r="E26" s="7"/>
      <c r="F26" s="12"/>
    </row>
    <row r="27" spans="1:8" ht="41.4" x14ac:dyDescent="0.3">
      <c r="A27" s="17" t="s">
        <v>23</v>
      </c>
      <c r="B27" s="1" t="s">
        <v>24</v>
      </c>
      <c r="C27" s="7">
        <v>940000</v>
      </c>
      <c r="D27" s="6">
        <v>676741</v>
      </c>
      <c r="E27" s="8">
        <f t="shared" ref="E27" si="3">(D27/C27)*100</f>
        <v>71.99372340425532</v>
      </c>
      <c r="F27" s="12">
        <v>835000</v>
      </c>
    </row>
    <row r="28" spans="1:8" x14ac:dyDescent="0.3">
      <c r="A28" s="16">
        <v>42</v>
      </c>
      <c r="B28" s="2" t="s">
        <v>119</v>
      </c>
      <c r="C28" s="7"/>
      <c r="D28" s="6"/>
      <c r="E28" s="7"/>
      <c r="F28" s="12"/>
    </row>
    <row r="29" spans="1:8" ht="27.6" x14ac:dyDescent="0.3">
      <c r="A29" s="17" t="s">
        <v>25</v>
      </c>
      <c r="B29" s="1" t="s">
        <v>26</v>
      </c>
      <c r="C29" s="7">
        <v>40000</v>
      </c>
      <c r="D29" s="6">
        <v>23978</v>
      </c>
      <c r="E29" s="8">
        <f t="shared" ref="E29:E74" si="4">(D29/C29)*100</f>
        <v>59.945000000000007</v>
      </c>
      <c r="F29" s="12">
        <v>30000</v>
      </c>
      <c r="H29" s="40"/>
    </row>
    <row r="30" spans="1:8" ht="27.6" x14ac:dyDescent="0.3">
      <c r="A30" s="17" t="s">
        <v>27</v>
      </c>
      <c r="B30" s="1" t="s">
        <v>28</v>
      </c>
      <c r="C30" s="7">
        <v>200000</v>
      </c>
      <c r="D30" s="6">
        <v>144361</v>
      </c>
      <c r="E30" s="8">
        <f t="shared" si="4"/>
        <v>72.180500000000009</v>
      </c>
      <c r="F30" s="47">
        <v>200000</v>
      </c>
    </row>
    <row r="31" spans="1:8" x14ac:dyDescent="0.3">
      <c r="A31" s="17" t="s">
        <v>29</v>
      </c>
      <c r="B31" s="10" t="s">
        <v>30</v>
      </c>
      <c r="C31" s="7"/>
      <c r="D31" s="6"/>
      <c r="E31" s="8" t="s">
        <v>114</v>
      </c>
      <c r="F31" s="12"/>
    </row>
    <row r="32" spans="1:8" x14ac:dyDescent="0.3">
      <c r="A32" s="17" t="s">
        <v>31</v>
      </c>
      <c r="B32" s="10" t="s">
        <v>121</v>
      </c>
      <c r="C32" s="7">
        <v>100000</v>
      </c>
      <c r="D32" s="6">
        <v>15807</v>
      </c>
      <c r="E32" s="8">
        <f t="shared" si="4"/>
        <v>15.806999999999999</v>
      </c>
      <c r="F32" s="47">
        <v>90000</v>
      </c>
    </row>
    <row r="33" spans="1:6" x14ac:dyDescent="0.3">
      <c r="A33" s="17" t="s">
        <v>32</v>
      </c>
      <c r="B33" s="1" t="s">
        <v>33</v>
      </c>
      <c r="C33" s="7">
        <v>40000</v>
      </c>
      <c r="D33" s="6">
        <v>36408</v>
      </c>
      <c r="E33" s="8">
        <f t="shared" si="4"/>
        <v>91.02</v>
      </c>
      <c r="F33" s="12">
        <v>45000</v>
      </c>
    </row>
    <row r="34" spans="1:6" x14ac:dyDescent="0.3">
      <c r="A34" s="17" t="s">
        <v>34</v>
      </c>
      <c r="B34" s="1" t="s">
        <v>35</v>
      </c>
      <c r="C34" s="7">
        <v>40000</v>
      </c>
      <c r="D34" s="6">
        <v>28226</v>
      </c>
      <c r="E34" s="8">
        <f t="shared" si="4"/>
        <v>70.564999999999998</v>
      </c>
      <c r="F34" s="12">
        <v>35000</v>
      </c>
    </row>
    <row r="35" spans="1:6" x14ac:dyDescent="0.3">
      <c r="A35" s="17" t="s">
        <v>36</v>
      </c>
      <c r="B35" s="1" t="s">
        <v>37</v>
      </c>
      <c r="C35" s="7">
        <v>5000</v>
      </c>
      <c r="D35" s="6">
        <v>5109</v>
      </c>
      <c r="E35" s="8">
        <f t="shared" si="4"/>
        <v>102.18</v>
      </c>
      <c r="F35" s="12">
        <v>7000</v>
      </c>
    </row>
    <row r="36" spans="1:6" s="49" customFormat="1" x14ac:dyDescent="0.3">
      <c r="A36" s="48" t="s">
        <v>38</v>
      </c>
      <c r="B36" s="10" t="s">
        <v>39</v>
      </c>
      <c r="C36" s="12">
        <v>20000</v>
      </c>
      <c r="D36" s="33">
        <v>11532</v>
      </c>
      <c r="E36" s="18">
        <f>(D36/C36)*100</f>
        <v>57.66</v>
      </c>
      <c r="F36" s="12">
        <v>20000</v>
      </c>
    </row>
    <row r="37" spans="1:6" s="49" customFormat="1" x14ac:dyDescent="0.3">
      <c r="A37" s="48" t="s">
        <v>40</v>
      </c>
      <c r="B37" s="10" t="s">
        <v>41</v>
      </c>
      <c r="C37" s="12">
        <v>50000</v>
      </c>
      <c r="D37" s="33">
        <v>25315</v>
      </c>
      <c r="E37" s="18">
        <f>(D37/C37)*100</f>
        <v>50.629999999999995</v>
      </c>
      <c r="F37" s="12">
        <v>35000</v>
      </c>
    </row>
    <row r="38" spans="1:6" x14ac:dyDescent="0.3">
      <c r="A38" s="17" t="s">
        <v>42</v>
      </c>
      <c r="B38" s="1" t="s">
        <v>43</v>
      </c>
      <c r="C38" s="7">
        <v>5000</v>
      </c>
      <c r="D38" s="6">
        <v>1100</v>
      </c>
      <c r="E38" s="8">
        <f t="shared" si="4"/>
        <v>22</v>
      </c>
      <c r="F38" s="12">
        <v>1500</v>
      </c>
    </row>
    <row r="39" spans="1:6" x14ac:dyDescent="0.3">
      <c r="A39" s="17" t="s">
        <v>44</v>
      </c>
      <c r="B39" s="1" t="s">
        <v>45</v>
      </c>
      <c r="C39" s="7">
        <v>30000</v>
      </c>
      <c r="D39" s="6">
        <v>24375</v>
      </c>
      <c r="E39" s="8">
        <f t="shared" si="4"/>
        <v>81.25</v>
      </c>
      <c r="F39" s="12">
        <v>30000</v>
      </c>
    </row>
    <row r="40" spans="1:6" x14ac:dyDescent="0.3">
      <c r="A40" s="17" t="s">
        <v>46</v>
      </c>
      <c r="B40" s="1" t="s">
        <v>47</v>
      </c>
      <c r="C40" s="7">
        <v>5000</v>
      </c>
      <c r="D40" s="6">
        <v>4218</v>
      </c>
      <c r="E40" s="8">
        <f t="shared" si="4"/>
        <v>84.36</v>
      </c>
      <c r="F40" s="12">
        <v>5000</v>
      </c>
    </row>
    <row r="41" spans="1:6" x14ac:dyDescent="0.3">
      <c r="A41" s="17" t="s">
        <v>48</v>
      </c>
      <c r="B41" s="1" t="s">
        <v>49</v>
      </c>
      <c r="C41" s="7">
        <v>25000</v>
      </c>
      <c r="D41" s="6">
        <v>53812</v>
      </c>
      <c r="E41" s="8">
        <f t="shared" si="4"/>
        <v>215.24800000000002</v>
      </c>
      <c r="F41" s="12">
        <v>60000</v>
      </c>
    </row>
    <row r="42" spans="1:6" x14ac:dyDescent="0.3">
      <c r="A42" s="17" t="s">
        <v>50</v>
      </c>
      <c r="B42" s="1" t="s">
        <v>51</v>
      </c>
      <c r="C42" s="7">
        <v>200000</v>
      </c>
      <c r="D42" s="6">
        <v>197505</v>
      </c>
      <c r="E42" s="18">
        <f t="shared" si="4"/>
        <v>98.752499999999998</v>
      </c>
      <c r="F42" s="12">
        <v>235000</v>
      </c>
    </row>
    <row r="43" spans="1:6" x14ac:dyDescent="0.3">
      <c r="A43" s="17" t="s">
        <v>52</v>
      </c>
      <c r="B43" s="1" t="s">
        <v>135</v>
      </c>
      <c r="C43" s="7">
        <v>105000</v>
      </c>
      <c r="D43" s="6">
        <v>307563</v>
      </c>
      <c r="E43" s="8">
        <f t="shared" si="4"/>
        <v>292.91714285714289</v>
      </c>
      <c r="F43" s="12">
        <v>330000</v>
      </c>
    </row>
    <row r="44" spans="1:6" x14ac:dyDescent="0.3">
      <c r="A44" s="17" t="s">
        <v>53</v>
      </c>
      <c r="B44" s="1" t="s">
        <v>54</v>
      </c>
      <c r="C44" s="7">
        <v>70000</v>
      </c>
      <c r="D44" s="6">
        <v>228527</v>
      </c>
      <c r="E44" s="8">
        <f t="shared" si="4"/>
        <v>326.46714285714285</v>
      </c>
      <c r="F44" s="12">
        <v>230000</v>
      </c>
    </row>
    <row r="45" spans="1:6" x14ac:dyDescent="0.3">
      <c r="A45" s="17" t="s">
        <v>55</v>
      </c>
      <c r="B45" s="1" t="s">
        <v>56</v>
      </c>
      <c r="C45" s="7">
        <v>10000</v>
      </c>
      <c r="D45" s="6">
        <v>4000</v>
      </c>
      <c r="E45" s="6">
        <f t="shared" si="4"/>
        <v>40</v>
      </c>
      <c r="F45" s="12">
        <v>4000</v>
      </c>
    </row>
    <row r="46" spans="1:6" s="49" customFormat="1" x14ac:dyDescent="0.3">
      <c r="A46" s="48" t="s">
        <v>57</v>
      </c>
      <c r="B46" s="10" t="s">
        <v>58</v>
      </c>
      <c r="C46" s="12">
        <v>20000</v>
      </c>
      <c r="D46" s="33">
        <v>27216</v>
      </c>
      <c r="E46" s="18">
        <f t="shared" si="4"/>
        <v>136.08000000000001</v>
      </c>
      <c r="F46" s="12">
        <v>50000</v>
      </c>
    </row>
    <row r="47" spans="1:6" s="49" customFormat="1" x14ac:dyDescent="0.3">
      <c r="A47" s="48" t="s">
        <v>59</v>
      </c>
      <c r="B47" s="10" t="s">
        <v>60</v>
      </c>
      <c r="C47" s="12">
        <v>150000</v>
      </c>
      <c r="D47" s="33">
        <v>54134</v>
      </c>
      <c r="E47" s="18">
        <f t="shared" si="4"/>
        <v>36.089333333333336</v>
      </c>
      <c r="F47" s="12">
        <v>60000</v>
      </c>
    </row>
    <row r="48" spans="1:6" s="49" customFormat="1" x14ac:dyDescent="0.3">
      <c r="A48" s="48" t="s">
        <v>61</v>
      </c>
      <c r="B48" s="10" t="s">
        <v>122</v>
      </c>
      <c r="C48" s="12">
        <v>50000</v>
      </c>
      <c r="D48" s="33">
        <v>30900</v>
      </c>
      <c r="E48" s="18">
        <f t="shared" si="4"/>
        <v>61.8</v>
      </c>
      <c r="F48" s="12">
        <v>55000</v>
      </c>
    </row>
    <row r="49" spans="1:6" x14ac:dyDescent="0.3">
      <c r="A49" s="17" t="s">
        <v>62</v>
      </c>
      <c r="B49" s="1" t="s">
        <v>63</v>
      </c>
      <c r="C49" s="7">
        <v>50000</v>
      </c>
      <c r="D49" s="6">
        <v>95997</v>
      </c>
      <c r="E49" s="8">
        <f t="shared" si="4"/>
        <v>191.994</v>
      </c>
      <c r="F49" s="12">
        <v>100000</v>
      </c>
    </row>
    <row r="50" spans="1:6" s="49" customFormat="1" x14ac:dyDescent="0.3">
      <c r="A50" s="48" t="s">
        <v>64</v>
      </c>
      <c r="B50" s="10" t="s">
        <v>65</v>
      </c>
      <c r="C50" s="12">
        <v>35000</v>
      </c>
      <c r="D50" s="33">
        <v>32463</v>
      </c>
      <c r="E50" s="33">
        <f t="shared" si="4"/>
        <v>92.751428571428576</v>
      </c>
      <c r="F50" s="12">
        <v>35000</v>
      </c>
    </row>
    <row r="51" spans="1:6" x14ac:dyDescent="0.3">
      <c r="A51" s="17" t="s">
        <v>66</v>
      </c>
      <c r="B51" s="1" t="s">
        <v>67</v>
      </c>
      <c r="C51" s="7">
        <v>20000</v>
      </c>
      <c r="D51" s="6">
        <v>18583</v>
      </c>
      <c r="E51" s="8">
        <f t="shared" si="4"/>
        <v>92.915000000000006</v>
      </c>
      <c r="F51" s="12">
        <v>20000</v>
      </c>
    </row>
    <row r="52" spans="1:6" s="49" customFormat="1" x14ac:dyDescent="0.3">
      <c r="A52" s="48" t="s">
        <v>68</v>
      </c>
      <c r="B52" s="10" t="s">
        <v>69</v>
      </c>
      <c r="C52" s="12">
        <v>40000</v>
      </c>
      <c r="D52" s="33">
        <v>48638</v>
      </c>
      <c r="E52" s="18">
        <f t="shared" si="4"/>
        <v>121.59500000000001</v>
      </c>
      <c r="F52" s="12">
        <v>50000</v>
      </c>
    </row>
    <row r="53" spans="1:6" x14ac:dyDescent="0.3">
      <c r="A53" s="17" t="s">
        <v>70</v>
      </c>
      <c r="B53" s="1" t="s">
        <v>71</v>
      </c>
      <c r="C53" s="7">
        <v>10000</v>
      </c>
      <c r="D53" s="6">
        <v>0</v>
      </c>
      <c r="E53" s="8">
        <f t="shared" si="4"/>
        <v>0</v>
      </c>
      <c r="F53" s="12">
        <v>0</v>
      </c>
    </row>
    <row r="54" spans="1:6" x14ac:dyDescent="0.3">
      <c r="A54" s="17" t="s">
        <v>72</v>
      </c>
      <c r="B54" s="1" t="s">
        <v>73</v>
      </c>
      <c r="C54" s="7">
        <v>8000</v>
      </c>
      <c r="D54" s="6">
        <v>3016</v>
      </c>
      <c r="E54" s="8">
        <f t="shared" si="4"/>
        <v>37.700000000000003</v>
      </c>
      <c r="F54" s="12">
        <v>8000</v>
      </c>
    </row>
    <row r="55" spans="1:6" x14ac:dyDescent="0.3">
      <c r="A55" s="17" t="s">
        <v>74</v>
      </c>
      <c r="B55" s="1" t="s">
        <v>75</v>
      </c>
      <c r="C55" s="7">
        <v>50000</v>
      </c>
      <c r="D55" s="6">
        <f>67500+4375</f>
        <v>71875</v>
      </c>
      <c r="E55" s="8">
        <f t="shared" si="4"/>
        <v>143.75</v>
      </c>
      <c r="F55" s="12">
        <v>77000</v>
      </c>
    </row>
    <row r="56" spans="1:6" x14ac:dyDescent="0.3">
      <c r="A56" s="17" t="s">
        <v>76</v>
      </c>
      <c r="B56" s="1" t="s">
        <v>77</v>
      </c>
      <c r="C56" s="7">
        <v>2000</v>
      </c>
      <c r="D56" s="6">
        <v>382</v>
      </c>
      <c r="E56" s="8">
        <f t="shared" si="4"/>
        <v>19.100000000000001</v>
      </c>
      <c r="F56" s="12">
        <v>500</v>
      </c>
    </row>
    <row r="57" spans="1:6" x14ac:dyDescent="0.3">
      <c r="A57" s="17" t="s">
        <v>78</v>
      </c>
      <c r="B57" s="1" t="s">
        <v>79</v>
      </c>
      <c r="C57" s="7">
        <v>35000</v>
      </c>
      <c r="D57" s="6">
        <v>36000</v>
      </c>
      <c r="E57" s="8">
        <f t="shared" si="4"/>
        <v>102.85714285714285</v>
      </c>
      <c r="F57" s="12">
        <v>40000</v>
      </c>
    </row>
    <row r="58" spans="1:6" x14ac:dyDescent="0.3">
      <c r="A58" s="17" t="s">
        <v>80</v>
      </c>
      <c r="B58" s="1" t="s">
        <v>81</v>
      </c>
      <c r="C58" s="7">
        <v>10000</v>
      </c>
      <c r="D58" s="6">
        <v>9044</v>
      </c>
      <c r="E58" s="8">
        <f>(D58/C58)*100</f>
        <v>90.44</v>
      </c>
      <c r="F58" s="12">
        <v>10000</v>
      </c>
    </row>
    <row r="59" spans="1:6" x14ac:dyDescent="0.3">
      <c r="A59" s="17" t="s">
        <v>82</v>
      </c>
      <c r="B59" s="1" t="s">
        <v>83</v>
      </c>
      <c r="C59" s="7">
        <v>55000</v>
      </c>
      <c r="D59" s="6">
        <v>26958</v>
      </c>
      <c r="E59" s="8">
        <f>(D59/C59)*100</f>
        <v>49.014545454545456</v>
      </c>
      <c r="F59" s="12">
        <v>27000</v>
      </c>
    </row>
    <row r="60" spans="1:6" x14ac:dyDescent="0.3">
      <c r="A60" s="17" t="s">
        <v>84</v>
      </c>
      <c r="B60" s="1" t="s">
        <v>85</v>
      </c>
      <c r="C60" s="7">
        <v>75000</v>
      </c>
      <c r="D60" s="6">
        <v>29000</v>
      </c>
      <c r="E60" s="8">
        <f>(D60/C60)*100</f>
        <v>38.666666666666664</v>
      </c>
      <c r="F60" s="12">
        <v>30000</v>
      </c>
    </row>
    <row r="61" spans="1:6" x14ac:dyDescent="0.3">
      <c r="A61" s="17" t="s">
        <v>86</v>
      </c>
      <c r="B61" s="1" t="s">
        <v>87</v>
      </c>
      <c r="C61" s="7">
        <v>35000</v>
      </c>
      <c r="D61" s="6">
        <v>46761</v>
      </c>
      <c r="E61" s="8">
        <f t="shared" si="4"/>
        <v>133.60285714285715</v>
      </c>
      <c r="F61" s="12">
        <v>50000</v>
      </c>
    </row>
    <row r="62" spans="1:6" x14ac:dyDescent="0.3">
      <c r="A62" s="17" t="s">
        <v>88</v>
      </c>
      <c r="B62" s="1" t="s">
        <v>89</v>
      </c>
      <c r="C62" s="7">
        <v>2000</v>
      </c>
      <c r="D62" s="6">
        <v>0</v>
      </c>
      <c r="E62" s="8">
        <v>0</v>
      </c>
      <c r="F62" s="12">
        <v>0</v>
      </c>
    </row>
    <row r="63" spans="1:6" x14ac:dyDescent="0.3">
      <c r="A63" s="17" t="s">
        <v>90</v>
      </c>
      <c r="B63" s="1" t="s">
        <v>91</v>
      </c>
      <c r="C63" s="7">
        <v>17000</v>
      </c>
      <c r="D63" s="6">
        <v>8100</v>
      </c>
      <c r="E63" s="8">
        <f t="shared" si="4"/>
        <v>47.647058823529406</v>
      </c>
      <c r="F63" s="12">
        <v>12000</v>
      </c>
    </row>
    <row r="64" spans="1:6" x14ac:dyDescent="0.3">
      <c r="A64" s="17" t="s">
        <v>92</v>
      </c>
      <c r="B64" s="1" t="s">
        <v>93</v>
      </c>
      <c r="C64" s="7">
        <v>20000</v>
      </c>
      <c r="D64" s="6">
        <v>16718</v>
      </c>
      <c r="E64" s="8">
        <f t="shared" si="4"/>
        <v>83.59</v>
      </c>
      <c r="F64" s="12">
        <v>20000</v>
      </c>
    </row>
    <row r="65" spans="1:7" x14ac:dyDescent="0.3">
      <c r="A65" s="17" t="s">
        <v>94</v>
      </c>
      <c r="B65" s="1" t="s">
        <v>95</v>
      </c>
      <c r="C65" s="7">
        <v>10000</v>
      </c>
      <c r="D65" s="6">
        <v>17848</v>
      </c>
      <c r="E65" s="8">
        <f t="shared" si="4"/>
        <v>178.48</v>
      </c>
      <c r="F65" s="12">
        <v>20000</v>
      </c>
    </row>
    <row r="66" spans="1:7" s="49" customFormat="1" x14ac:dyDescent="0.3">
      <c r="A66" s="48" t="s">
        <v>139</v>
      </c>
      <c r="B66" s="10" t="s">
        <v>96</v>
      </c>
      <c r="C66" s="12">
        <v>150000</v>
      </c>
      <c r="D66" s="33">
        <v>31904.38</v>
      </c>
      <c r="E66" s="18">
        <f t="shared" si="4"/>
        <v>21.269586666666669</v>
      </c>
      <c r="F66" s="12">
        <v>37000</v>
      </c>
      <c r="G66" s="50"/>
    </row>
    <row r="67" spans="1:7" s="49" customFormat="1" x14ac:dyDescent="0.3">
      <c r="A67" s="48" t="s">
        <v>138</v>
      </c>
      <c r="B67" s="10" t="s">
        <v>137</v>
      </c>
      <c r="C67" s="12"/>
      <c r="D67" s="33">
        <v>292010.46999999997</v>
      </c>
      <c r="E67" s="18"/>
      <c r="F67" s="12">
        <v>293000</v>
      </c>
    </row>
    <row r="68" spans="1:7" x14ac:dyDescent="0.3">
      <c r="A68" s="17" t="s">
        <v>97</v>
      </c>
      <c r="B68" s="1" t="s">
        <v>98</v>
      </c>
      <c r="C68" s="7">
        <v>20000</v>
      </c>
      <c r="D68" s="6">
        <v>17969</v>
      </c>
      <c r="E68" s="8">
        <f t="shared" si="4"/>
        <v>89.844999999999999</v>
      </c>
      <c r="F68" s="12">
        <v>18000</v>
      </c>
    </row>
    <row r="69" spans="1:7" x14ac:dyDescent="0.3">
      <c r="A69" s="17" t="s">
        <v>99</v>
      </c>
      <c r="B69" s="1" t="s">
        <v>100</v>
      </c>
      <c r="C69" s="7">
        <v>10000</v>
      </c>
      <c r="D69" s="6">
        <v>0</v>
      </c>
      <c r="E69" s="8">
        <v>0</v>
      </c>
      <c r="F69" s="12">
        <v>0</v>
      </c>
    </row>
    <row r="70" spans="1:7" x14ac:dyDescent="0.3">
      <c r="A70" s="17" t="s">
        <v>101</v>
      </c>
      <c r="B70" s="1" t="s">
        <v>102</v>
      </c>
      <c r="C70" s="7">
        <v>150000</v>
      </c>
      <c r="D70" s="6">
        <v>75230</v>
      </c>
      <c r="E70" s="8">
        <f t="shared" si="4"/>
        <v>50.153333333333336</v>
      </c>
      <c r="F70" s="12">
        <v>90000</v>
      </c>
    </row>
    <row r="71" spans="1:7" ht="27.6" x14ac:dyDescent="0.3">
      <c r="A71" s="17" t="s">
        <v>103</v>
      </c>
      <c r="B71" s="1" t="s">
        <v>104</v>
      </c>
      <c r="C71" s="7">
        <v>20000</v>
      </c>
      <c r="D71" s="6">
        <v>14412</v>
      </c>
      <c r="E71" s="8">
        <f t="shared" si="4"/>
        <v>72.06</v>
      </c>
      <c r="F71" s="12">
        <v>20000</v>
      </c>
    </row>
    <row r="72" spans="1:7" x14ac:dyDescent="0.3">
      <c r="A72" s="17" t="s">
        <v>105</v>
      </c>
      <c r="B72" s="1" t="s">
        <v>106</v>
      </c>
      <c r="C72" s="7">
        <v>5000</v>
      </c>
      <c r="D72" s="6">
        <v>0</v>
      </c>
      <c r="E72" s="7">
        <f t="shared" si="4"/>
        <v>0</v>
      </c>
      <c r="F72" s="12">
        <v>0</v>
      </c>
    </row>
    <row r="73" spans="1:7" x14ac:dyDescent="0.3">
      <c r="A73" s="17" t="s">
        <v>107</v>
      </c>
      <c r="B73" s="1" t="s">
        <v>108</v>
      </c>
      <c r="C73" s="7">
        <v>30000</v>
      </c>
      <c r="D73" s="6">
        <f>84857+60000</f>
        <v>144857</v>
      </c>
      <c r="E73" s="8">
        <f t="shared" si="4"/>
        <v>482.85666666666663</v>
      </c>
      <c r="F73" s="12">
        <v>155000</v>
      </c>
    </row>
    <row r="74" spans="1:7" x14ac:dyDescent="0.3">
      <c r="A74" s="17" t="s">
        <v>109</v>
      </c>
      <c r="B74" s="1" t="s">
        <v>110</v>
      </c>
      <c r="C74" s="7">
        <v>30000</v>
      </c>
      <c r="D74" s="6">
        <v>0</v>
      </c>
      <c r="E74" s="7">
        <f t="shared" si="4"/>
        <v>0</v>
      </c>
      <c r="F74" s="12">
        <v>30000</v>
      </c>
    </row>
    <row r="75" spans="1:7" x14ac:dyDescent="0.3">
      <c r="A75" s="17">
        <v>46211</v>
      </c>
      <c r="B75" s="1" t="s">
        <v>111</v>
      </c>
      <c r="C75" s="7">
        <v>0</v>
      </c>
      <c r="D75" s="6">
        <v>1819.52</v>
      </c>
      <c r="E75" s="7" t="s">
        <v>114</v>
      </c>
      <c r="F75" s="12">
        <v>2000</v>
      </c>
    </row>
    <row r="76" spans="1:7" x14ac:dyDescent="0.3">
      <c r="A76" s="17">
        <v>4624</v>
      </c>
      <c r="B76" s="1" t="s">
        <v>136</v>
      </c>
      <c r="C76" s="7"/>
      <c r="D76" s="6">
        <v>6250</v>
      </c>
      <c r="E76" s="7"/>
      <c r="F76" s="12">
        <v>6250</v>
      </c>
    </row>
    <row r="77" spans="1:7" x14ac:dyDescent="0.3">
      <c r="A77" s="17" t="s">
        <v>21</v>
      </c>
      <c r="B77" s="1" t="s">
        <v>120</v>
      </c>
      <c r="C77" s="12">
        <f>SUM(C27:C76)</f>
        <v>2994000</v>
      </c>
      <c r="D77" s="7">
        <f>SUM(D27:D76)</f>
        <v>2946662.3699999996</v>
      </c>
      <c r="E77" s="8">
        <v>61.14</v>
      </c>
      <c r="F77" s="12">
        <f>SUM(F27:F76)</f>
        <v>3508250</v>
      </c>
    </row>
    <row r="78" spans="1:7" x14ac:dyDescent="0.3">
      <c r="A78" s="16"/>
      <c r="B78" s="2"/>
      <c r="C78" s="9"/>
      <c r="D78" s="6"/>
      <c r="E78" s="7"/>
      <c r="F78" s="12"/>
    </row>
    <row r="79" spans="1:7" x14ac:dyDescent="0.3">
      <c r="A79" s="16"/>
      <c r="B79" s="39" t="s">
        <v>131</v>
      </c>
      <c r="C79" s="46">
        <v>341000</v>
      </c>
      <c r="D79" s="33">
        <f>SUM(D23-D77)</f>
        <v>210215.63000000035</v>
      </c>
      <c r="E79" s="33"/>
      <c r="F79" s="33">
        <f>SUM(F23-F77)</f>
        <v>6355</v>
      </c>
    </row>
    <row r="80" spans="1:7" x14ac:dyDescent="0.3">
      <c r="A80" s="20"/>
      <c r="B80" s="41" t="s">
        <v>134</v>
      </c>
      <c r="C80" s="42"/>
      <c r="D80" s="42"/>
      <c r="E80" s="42"/>
      <c r="F80" s="42">
        <v>5118924.6100000003</v>
      </c>
    </row>
    <row r="81" spans="1:6" s="37" customFormat="1" x14ac:dyDescent="0.3">
      <c r="A81" s="36"/>
      <c r="B81" s="43" t="s">
        <v>124</v>
      </c>
      <c r="C81" s="44"/>
      <c r="D81" s="45"/>
      <c r="E81" s="44"/>
      <c r="F81" s="44">
        <f>SUM(F80+F79)</f>
        <v>5125279.6100000003</v>
      </c>
    </row>
    <row r="82" spans="1:6" x14ac:dyDescent="0.3">
      <c r="A82" s="20"/>
      <c r="B82" s="21"/>
      <c r="C82" s="22"/>
      <c r="D82" s="23"/>
      <c r="E82" s="22"/>
      <c r="F82" s="24"/>
    </row>
    <row r="83" spans="1:6" s="19" customFormat="1" ht="13.8" x14ac:dyDescent="0.3">
      <c r="A83" s="16"/>
      <c r="B83" s="32" t="s">
        <v>132</v>
      </c>
      <c r="C83" s="34"/>
      <c r="D83" s="35">
        <v>474671</v>
      </c>
      <c r="E83" s="30"/>
      <c r="F83" s="31"/>
    </row>
    <row r="84" spans="1:6" s="19" customFormat="1" ht="13.8" x14ac:dyDescent="0.3">
      <c r="A84" s="16"/>
      <c r="B84" s="32" t="s">
        <v>133</v>
      </c>
      <c r="C84" s="34"/>
      <c r="D84" s="35">
        <v>3672067</v>
      </c>
      <c r="E84" s="30"/>
      <c r="F84" s="31"/>
    </row>
    <row r="85" spans="1:6" s="19" customFormat="1" ht="13.8" x14ac:dyDescent="0.3">
      <c r="A85" s="16"/>
      <c r="B85" s="32" t="s">
        <v>123</v>
      </c>
      <c r="C85" s="34"/>
      <c r="D85" s="38">
        <v>234955</v>
      </c>
      <c r="E85" s="30"/>
      <c r="F85" s="31"/>
    </row>
    <row r="86" spans="1:6" x14ac:dyDescent="0.3">
      <c r="A86" s="25"/>
      <c r="B86" s="26"/>
      <c r="C86" s="27"/>
      <c r="D86" s="28"/>
      <c r="E86" s="27"/>
      <c r="F86" s="29"/>
    </row>
    <row r="88" spans="1:6" x14ac:dyDescent="0.3">
      <c r="C88" s="4"/>
    </row>
  </sheetData>
  <mergeCells count="6">
    <mergeCell ref="A7:E7"/>
    <mergeCell ref="A2:E2"/>
    <mergeCell ref="A3:E3"/>
    <mergeCell ref="A4:E4"/>
    <mergeCell ref="A5:E5"/>
    <mergeCell ref="A6:E6"/>
  </mergeCells>
  <pageMargins left="0.25" right="0.25" top="0.75" bottom="0.75" header="0.3" footer="0.3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Rebalans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Alerić</dc:creator>
  <cp:lastModifiedBy>Josip  Vejmelka</cp:lastModifiedBy>
  <cp:lastPrinted>2021-12-14T07:46:25Z</cp:lastPrinted>
  <dcterms:created xsi:type="dcterms:W3CDTF">2020-10-21T07:30:58Z</dcterms:created>
  <dcterms:modified xsi:type="dcterms:W3CDTF">2023-06-05T06:07:29Z</dcterms:modified>
</cp:coreProperties>
</file>